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4. ABAQUS all Info\Run Thesis\"/>
    </mc:Choice>
  </mc:AlternateContent>
  <bookViews>
    <workbookView xWindow="0" yWindow="0" windowWidth="15165" windowHeight="11925" activeTab="1"/>
  </bookViews>
  <sheets>
    <sheet name="Freq All" sheetId="7" r:id="rId1"/>
    <sheet name="Fluids" sheetId="8" r:id="rId2"/>
    <sheet name="Defleksi All K" sheetId="2" r:id="rId3"/>
    <sheet name="0.5K1+Fluid" sheetId="4" r:id="rId4"/>
    <sheet name="K-fix+Fluid" sheetId="5" r:id="rId5"/>
    <sheet name="Perbandingan 3" sheetId="6" r:id="rId6"/>
    <sheet name="K1+Fluid" sheetId="3" r:id="rId7"/>
  </sheets>
  <calcPr calcId="152511"/>
  <oleSize ref="A1:Z100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<sst xmlns="http://schemas.openxmlformats.org/spreadsheetml/2006/main" count="288" uniqueCount="40">
  <si>
    <t>Gerak Y</t>
  </si>
  <si>
    <t>Gerak X</t>
  </si>
  <si>
    <t>Gerak Z</t>
  </si>
  <si>
    <t>Static Displacement 0.5 K</t>
  </si>
  <si>
    <t>Static Displacement 0.75 K</t>
  </si>
  <si>
    <t>Static Displacement K</t>
  </si>
  <si>
    <t>Static Displacement 1.25 K</t>
  </si>
  <si>
    <t>Fx</t>
  </si>
  <si>
    <t>Fy</t>
  </si>
  <si>
    <t>Fz</t>
  </si>
  <si>
    <t>Reaksi 4 Bar ; 120 rad/s or 19.1 Hz</t>
  </si>
  <si>
    <t>Goal Name</t>
  </si>
  <si>
    <t>Unit</t>
  </si>
  <si>
    <t>Value</t>
  </si>
  <si>
    <t>Averaged Value</t>
  </si>
  <si>
    <t>Minimum Value</t>
  </si>
  <si>
    <t>Maximum Value</t>
  </si>
  <si>
    <t>SG Force (Y) 1</t>
  </si>
  <si>
    <t>[N]</t>
  </si>
  <si>
    <t>SG Force (Z) 1</t>
  </si>
  <si>
    <t>SG Force (X) 1</t>
  </si>
  <si>
    <t>Reaksi 3 Bar ; 111 rad/s or 17.67 Hz</t>
  </si>
  <si>
    <t xml:space="preserve">Fy </t>
  </si>
  <si>
    <t>Reaksi 2 Bar ; 101 rad/s or 16.07 Hz</t>
  </si>
  <si>
    <t>Reaksi 1 Bar ; 88 rad/s or 14 Hz</t>
  </si>
  <si>
    <t>Static Displacement Fix-Base</t>
  </si>
  <si>
    <t>Freq</t>
  </si>
  <si>
    <t>Static Displacement 20 K</t>
  </si>
  <si>
    <t>Static Displacement 5 K</t>
  </si>
  <si>
    <t>Mass P-X</t>
  </si>
  <si>
    <t>Mass P-Y</t>
  </si>
  <si>
    <t>Mass P-Z</t>
  </si>
  <si>
    <t>Freq K1</t>
  </si>
  <si>
    <t>Freq FIX</t>
  </si>
  <si>
    <t>Freq 0.5K</t>
  </si>
  <si>
    <t>Force-Y</t>
  </si>
  <si>
    <t>max</t>
  </si>
  <si>
    <t>min</t>
  </si>
  <si>
    <t>Force-X</t>
  </si>
  <si>
    <t>Force-Z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</si>
</sst>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3DS Fonticon CID"/>
    </font>
    <font>
      <sz val="11"/>
      <color theme="1"/>
      <name val="Swis721 Cn BT"/>
      <family val="2"/>
    </font>
    <font>
      <sz val="10"/>
      <color theme="1"/>
      <name val="Swis721 Cn BT"/>
      <family val="2"/>
    </font>
    <font>
      <b/>
      <u/>
      <sz val="10"/>
      <color theme="1"/>
      <name val="Swis721 Cn BT"/>
      <family val="2"/>
    </font>
    <font>
      <sz val="8"/>
      <color theme="1"/>
      <name val="Swis721 Cn BT"/>
      <family val="2"/>
    </font>
    <font>
      <sz val="10"/>
      <color theme="0" tint="-0.14999847407452621"/>
      <name val="Swis721 Cn BT"/>
      <family val="2"/>
    </font>
  </fonts>
  <fills count="9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8" borderId="12" xfId="0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0" borderId="4" xfId="0" applyNumberFormat="1" applyFont="1" applyBorder="1"/>
    <xf numFmtId="2" fontId="3" fillId="0" borderId="5" xfId="0" applyNumberFormat="1" applyFont="1" applyBorder="1"/>
    <xf numFmtId="2" fontId="3" fillId="0" borderId="6" xfId="0" applyNumberFormat="1" applyFont="1" applyBorder="1"/>
    <xf numFmtId="2" fontId="3" fillId="0" borderId="7" xfId="0" applyNumberFormat="1" applyFont="1" applyBorder="1"/>
    <xf numFmtId="2" fontId="3" fillId="0" borderId="8" xfId="0" applyNumberFormat="1" applyFont="1" applyBorder="1"/>
    <xf numFmtId="2" fontId="3" fillId="0" borderId="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X-Dir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All'!$G$3:$G$32</c:f>
              <c:numCache>
                <c:formatCode>0.000</c:formatCode>
                <c:ptCount val="30"/>
                <c:pt idx="0">
                  <c:v>1.3937999999999999</c:v>
                </c:pt>
                <c:pt idx="1">
                  <c:v>13.954800000000001</c:v>
                </c:pt>
                <c:pt idx="2">
                  <c:v>19.392299999999999</c:v>
                </c:pt>
                <c:pt idx="3">
                  <c:v>19.415391</c:v>
                </c:pt>
                <c:pt idx="4">
                  <c:v>21.482291</c:v>
                </c:pt>
                <c:pt idx="5">
                  <c:v>27.792690999999998</c:v>
                </c:pt>
                <c:pt idx="6">
                  <c:v>28.155840999999999</c:v>
                </c:pt>
                <c:pt idx="7">
                  <c:v>31.044640999999999</c:v>
                </c:pt>
                <c:pt idx="8">
                  <c:v>31.069198</c:v>
                </c:pt>
                <c:pt idx="9">
                  <c:v>32.098697999999999</c:v>
                </c:pt>
                <c:pt idx="10">
                  <c:v>32.105127899999999</c:v>
                </c:pt>
                <c:pt idx="11">
                  <c:v>36.128627899999998</c:v>
                </c:pt>
                <c:pt idx="12">
                  <c:v>37.392427900000001</c:v>
                </c:pt>
                <c:pt idx="13">
                  <c:v>37.649957900000004</c:v>
                </c:pt>
                <c:pt idx="14">
                  <c:v>50.958957900000001</c:v>
                </c:pt>
                <c:pt idx="15">
                  <c:v>53.387257900000002</c:v>
                </c:pt>
                <c:pt idx="16">
                  <c:v>55.257857900000005</c:v>
                </c:pt>
                <c:pt idx="17">
                  <c:v>76.7508579</c:v>
                </c:pt>
                <c:pt idx="18">
                  <c:v>84.999657900000003</c:v>
                </c:pt>
                <c:pt idx="19">
                  <c:v>87.339257900000007</c:v>
                </c:pt>
                <c:pt idx="20">
                  <c:v>87.368089900000001</c:v>
                </c:pt>
                <c:pt idx="21">
                  <c:v>87.5351699</c:v>
                </c:pt>
                <c:pt idx="22">
                  <c:v>88.073099900000003</c:v>
                </c:pt>
                <c:pt idx="23">
                  <c:v>88.341589900000002</c:v>
                </c:pt>
                <c:pt idx="24">
                  <c:v>91.206989899999996</c:v>
                </c:pt>
                <c:pt idx="25">
                  <c:v>91.729939899999991</c:v>
                </c:pt>
                <c:pt idx="26">
                  <c:v>91.758305899999996</c:v>
                </c:pt>
                <c:pt idx="27">
                  <c:v>91.800615899999997</c:v>
                </c:pt>
                <c:pt idx="28">
                  <c:v>92.030605899999998</c:v>
                </c:pt>
                <c:pt idx="29">
                  <c:v>92.0973939</c:v>
                </c:pt>
              </c:numCache>
            </c:numRef>
          </c:yVal>
          <c:smooth val="1"/>
        </c:ser>
        <c:ser>
          <c:idx val="1"/>
          <c:order val="1"/>
          <c:tx>
            <c:v>Y-Dir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All'!$H$3:$H$32</c:f>
              <c:numCache>
                <c:formatCode>0.000</c:formatCode>
                <c:ptCount val="30"/>
                <c:pt idx="0">
                  <c:v>1.6031E-2</c:v>
                </c:pt>
                <c:pt idx="1">
                  <c:v>3.3146999999999996E-2</c:v>
                </c:pt>
                <c:pt idx="2">
                  <c:v>5.1942999999999996E-2</c:v>
                </c:pt>
                <c:pt idx="3">
                  <c:v>0.73233300000000001</c:v>
                </c:pt>
                <c:pt idx="4">
                  <c:v>56.561332999999998</c:v>
                </c:pt>
                <c:pt idx="5">
                  <c:v>67.047332999999995</c:v>
                </c:pt>
                <c:pt idx="6">
                  <c:v>82.236333000000002</c:v>
                </c:pt>
                <c:pt idx="7">
                  <c:v>83.403932999999995</c:v>
                </c:pt>
                <c:pt idx="8">
                  <c:v>84.989733000000001</c:v>
                </c:pt>
                <c:pt idx="9">
                  <c:v>86.805932999999996</c:v>
                </c:pt>
                <c:pt idx="10">
                  <c:v>87.864132999999995</c:v>
                </c:pt>
                <c:pt idx="11">
                  <c:v>89.799932999999996</c:v>
                </c:pt>
                <c:pt idx="12">
                  <c:v>90.028272999999999</c:v>
                </c:pt>
                <c:pt idx="13">
                  <c:v>90.028539559999999</c:v>
                </c:pt>
                <c:pt idx="14">
                  <c:v>90.132139559999999</c:v>
                </c:pt>
                <c:pt idx="15">
                  <c:v>90.520949560000005</c:v>
                </c:pt>
                <c:pt idx="16">
                  <c:v>90.642369560000006</c:v>
                </c:pt>
                <c:pt idx="17">
                  <c:v>91.526609560000011</c:v>
                </c:pt>
                <c:pt idx="18">
                  <c:v>91.913259560000014</c:v>
                </c:pt>
                <c:pt idx="19">
                  <c:v>94.524059560000012</c:v>
                </c:pt>
                <c:pt idx="20">
                  <c:v>94.580452560000012</c:v>
                </c:pt>
                <c:pt idx="21">
                  <c:v>94.595375560000008</c:v>
                </c:pt>
                <c:pt idx="22">
                  <c:v>94.86445556000001</c:v>
                </c:pt>
                <c:pt idx="23">
                  <c:v>96.644455560000011</c:v>
                </c:pt>
                <c:pt idx="24">
                  <c:v>96.650539460000005</c:v>
                </c:pt>
                <c:pt idx="25">
                  <c:v>96.744431460000001</c:v>
                </c:pt>
                <c:pt idx="26">
                  <c:v>96.744621670000001</c:v>
                </c:pt>
                <c:pt idx="27">
                  <c:v>97.132501669999996</c:v>
                </c:pt>
                <c:pt idx="28">
                  <c:v>97.133789269999994</c:v>
                </c:pt>
                <c:pt idx="29">
                  <c:v>97.137280669999996</c:v>
                </c:pt>
              </c:numCache>
            </c:numRef>
          </c:yVal>
          <c:smooth val="1"/>
        </c:ser>
        <c:ser>
          <c:idx val="2"/>
          <c:order val="2"/>
          <c:tx>
            <c:v>Z-Dir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All'!$I$3:$I$32</c:f>
              <c:numCache>
                <c:formatCode>0.000</c:formatCode>
                <c:ptCount val="30"/>
                <c:pt idx="0">
                  <c:v>22.135999999999999</c:v>
                </c:pt>
                <c:pt idx="1">
                  <c:v>25.274799999999999</c:v>
                </c:pt>
                <c:pt idx="2">
                  <c:v>25.377559999999999</c:v>
                </c:pt>
                <c:pt idx="3">
                  <c:v>43.226559999999999</c:v>
                </c:pt>
                <c:pt idx="4">
                  <c:v>43.84366</c:v>
                </c:pt>
                <c:pt idx="5">
                  <c:v>44.477710000000002</c:v>
                </c:pt>
                <c:pt idx="6">
                  <c:v>44.484217600000001</c:v>
                </c:pt>
                <c:pt idx="7">
                  <c:v>47.601417599999998</c:v>
                </c:pt>
                <c:pt idx="8">
                  <c:v>47.935487599999995</c:v>
                </c:pt>
                <c:pt idx="9">
                  <c:v>48.880587599999998</c:v>
                </c:pt>
                <c:pt idx="10">
                  <c:v>49.338587599999997</c:v>
                </c:pt>
                <c:pt idx="11">
                  <c:v>49.362844599999995</c:v>
                </c:pt>
                <c:pt idx="12">
                  <c:v>49.735644599999993</c:v>
                </c:pt>
                <c:pt idx="13">
                  <c:v>49.797140599999992</c:v>
                </c:pt>
                <c:pt idx="14">
                  <c:v>49.874703599999989</c:v>
                </c:pt>
                <c:pt idx="15">
                  <c:v>49.944245599999988</c:v>
                </c:pt>
                <c:pt idx="16">
                  <c:v>55.864845599999988</c:v>
                </c:pt>
                <c:pt idx="17">
                  <c:v>56.247025599999986</c:v>
                </c:pt>
                <c:pt idx="18">
                  <c:v>56.25774959999999</c:v>
                </c:pt>
                <c:pt idx="19">
                  <c:v>56.825439599999989</c:v>
                </c:pt>
                <c:pt idx="20">
                  <c:v>64.757539599999987</c:v>
                </c:pt>
                <c:pt idx="21">
                  <c:v>67.939239599999993</c:v>
                </c:pt>
                <c:pt idx="22">
                  <c:v>68.355559599999992</c:v>
                </c:pt>
                <c:pt idx="23">
                  <c:v>69.304359599999998</c:v>
                </c:pt>
                <c:pt idx="24">
                  <c:v>71.359859599999993</c:v>
                </c:pt>
                <c:pt idx="25">
                  <c:v>71.385892599999991</c:v>
                </c:pt>
                <c:pt idx="26">
                  <c:v>72.009532599999986</c:v>
                </c:pt>
                <c:pt idx="27">
                  <c:v>80.610432599999982</c:v>
                </c:pt>
                <c:pt idx="28">
                  <c:v>81.050132599999984</c:v>
                </c:pt>
                <c:pt idx="29">
                  <c:v>84.191632599999977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36144"/>
        <c:axId val="304936704"/>
      </c:scatterChart>
      <c:valAx>
        <c:axId val="30493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Freq (Hz)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36704"/>
        <c:crosses val="autoZero"/>
        <c:crossBetween val="midCat"/>
      </c:valAx>
      <c:valAx>
        <c:axId val="30493670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Cummulative Mass Part (%)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36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'0.5K1+Fluid'!$B$4:$Q$4</c:f>
              <c:numCache>
                <c:formatCode>General</c:formatCode>
                <c:ptCount val="16"/>
                <c:pt idx="0">
                  <c:v>16400</c:v>
                </c:pt>
                <c:pt idx="1">
                  <c:v>-43500</c:v>
                </c:pt>
                <c:pt idx="2">
                  <c:v>1610</c:v>
                </c:pt>
                <c:pt idx="3">
                  <c:v>-456</c:v>
                </c:pt>
                <c:pt idx="4">
                  <c:v>-37000</c:v>
                </c:pt>
                <c:pt idx="5">
                  <c:v>-72700</c:v>
                </c:pt>
                <c:pt idx="6">
                  <c:v>-71300</c:v>
                </c:pt>
                <c:pt idx="7">
                  <c:v>-37700</c:v>
                </c:pt>
                <c:pt idx="8">
                  <c:v>-184</c:v>
                </c:pt>
                <c:pt idx="9">
                  <c:v>1890</c:v>
                </c:pt>
                <c:pt idx="10">
                  <c:v>-44900</c:v>
                </c:pt>
                <c:pt idx="11">
                  <c:v>17900</c:v>
                </c:pt>
                <c:pt idx="12">
                  <c:v>58900</c:v>
                </c:pt>
                <c:pt idx="13">
                  <c:v>27800</c:v>
                </c:pt>
                <c:pt idx="14">
                  <c:v>27800</c:v>
                </c:pt>
                <c:pt idx="15">
                  <c:v>59100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'0.5K1+Fluid'!$B$15:$Q$15</c:f>
              <c:numCache>
                <c:formatCode>General</c:formatCode>
                <c:ptCount val="16"/>
                <c:pt idx="0">
                  <c:v>16100</c:v>
                </c:pt>
                <c:pt idx="1">
                  <c:v>-39700</c:v>
                </c:pt>
                <c:pt idx="2">
                  <c:v>2270</c:v>
                </c:pt>
                <c:pt idx="3">
                  <c:v>388</c:v>
                </c:pt>
                <c:pt idx="4">
                  <c:v>-28900</c:v>
                </c:pt>
                <c:pt idx="5">
                  <c:v>-58600</c:v>
                </c:pt>
                <c:pt idx="6">
                  <c:v>-58000</c:v>
                </c:pt>
                <c:pt idx="7">
                  <c:v>-28800</c:v>
                </c:pt>
                <c:pt idx="8">
                  <c:v>807</c:v>
                </c:pt>
                <c:pt idx="9">
                  <c:v>2480</c:v>
                </c:pt>
                <c:pt idx="10">
                  <c:v>-39000</c:v>
                </c:pt>
                <c:pt idx="11">
                  <c:v>14900</c:v>
                </c:pt>
                <c:pt idx="12">
                  <c:v>47700</c:v>
                </c:pt>
                <c:pt idx="13">
                  <c:v>21100</c:v>
                </c:pt>
                <c:pt idx="14">
                  <c:v>20900</c:v>
                </c:pt>
                <c:pt idx="15">
                  <c:v>47700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'0.5K1+Fluid'!$B$25:$Q$25</c:f>
              <c:numCache>
                <c:formatCode>General</c:formatCode>
                <c:ptCount val="16"/>
                <c:pt idx="0">
                  <c:v>13500</c:v>
                </c:pt>
                <c:pt idx="1">
                  <c:v>-32700</c:v>
                </c:pt>
                <c:pt idx="2">
                  <c:v>2020</c:v>
                </c:pt>
                <c:pt idx="3">
                  <c:v>460</c:v>
                </c:pt>
                <c:pt idx="4">
                  <c:v>-23800</c:v>
                </c:pt>
                <c:pt idx="5">
                  <c:v>-48400</c:v>
                </c:pt>
                <c:pt idx="6">
                  <c:v>-47900</c:v>
                </c:pt>
                <c:pt idx="7">
                  <c:v>-23700</c:v>
                </c:pt>
                <c:pt idx="8">
                  <c:v>805</c:v>
                </c:pt>
                <c:pt idx="9">
                  <c:v>2190</c:v>
                </c:pt>
                <c:pt idx="10">
                  <c:v>-32200</c:v>
                </c:pt>
                <c:pt idx="11">
                  <c:v>12500</c:v>
                </c:pt>
                <c:pt idx="12">
                  <c:v>39600</c:v>
                </c:pt>
                <c:pt idx="13">
                  <c:v>17600</c:v>
                </c:pt>
                <c:pt idx="14">
                  <c:v>17400</c:v>
                </c:pt>
                <c:pt idx="15">
                  <c:v>39600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'0.5K1+Fluid'!$B$35:$Q$35</c:f>
              <c:numCache>
                <c:formatCode>General</c:formatCode>
                <c:ptCount val="16"/>
                <c:pt idx="0">
                  <c:v>10400</c:v>
                </c:pt>
                <c:pt idx="1">
                  <c:v>-24600</c:v>
                </c:pt>
                <c:pt idx="2">
                  <c:v>1720</c:v>
                </c:pt>
                <c:pt idx="3">
                  <c:v>543</c:v>
                </c:pt>
                <c:pt idx="4">
                  <c:v>-17800</c:v>
                </c:pt>
                <c:pt idx="5">
                  <c:v>-36500</c:v>
                </c:pt>
                <c:pt idx="6">
                  <c:v>-36100</c:v>
                </c:pt>
                <c:pt idx="7">
                  <c:v>-17800</c:v>
                </c:pt>
                <c:pt idx="8">
                  <c:v>803</c:v>
                </c:pt>
                <c:pt idx="9">
                  <c:v>1860</c:v>
                </c:pt>
                <c:pt idx="10">
                  <c:v>-24200</c:v>
                </c:pt>
                <c:pt idx="11">
                  <c:v>9650</c:v>
                </c:pt>
                <c:pt idx="12">
                  <c:v>30300</c:v>
                </c:pt>
                <c:pt idx="13">
                  <c:v>13600</c:v>
                </c:pt>
                <c:pt idx="14">
                  <c:v>13400</c:v>
                </c:pt>
                <c:pt idx="15">
                  <c:v>30300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0688"/>
        <c:axId val="306331248"/>
      </c:scatterChart>
      <c:valAx>
        <c:axId val="306330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1248"/>
        <c:crosses val="autoZero"/>
        <c:crossBetween val="midCat"/>
      </c:valAx>
      <c:valAx>
        <c:axId val="30633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0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'0.5K1+Fluid'!$B$5:$Q$5</c:f>
              <c:numCache>
                <c:formatCode>General</c:formatCode>
                <c:ptCount val="16"/>
                <c:pt idx="0">
                  <c:v>223000</c:v>
                </c:pt>
                <c:pt idx="1">
                  <c:v>60800</c:v>
                </c:pt>
                <c:pt idx="2">
                  <c:v>136000</c:v>
                </c:pt>
                <c:pt idx="3">
                  <c:v>111000</c:v>
                </c:pt>
                <c:pt idx="4">
                  <c:v>-29400</c:v>
                </c:pt>
                <c:pt idx="5">
                  <c:v>137000</c:v>
                </c:pt>
                <c:pt idx="6">
                  <c:v>-134000</c:v>
                </c:pt>
                <c:pt idx="7">
                  <c:v>27900</c:v>
                </c:pt>
                <c:pt idx="8">
                  <c:v>-112000</c:v>
                </c:pt>
                <c:pt idx="9">
                  <c:v>-137000</c:v>
                </c:pt>
                <c:pt idx="10">
                  <c:v>-61200</c:v>
                </c:pt>
                <c:pt idx="11">
                  <c:v>-224000</c:v>
                </c:pt>
                <c:pt idx="12">
                  <c:v>-144000</c:v>
                </c:pt>
                <c:pt idx="13">
                  <c:v>34200</c:v>
                </c:pt>
                <c:pt idx="14">
                  <c:v>-31200</c:v>
                </c:pt>
                <c:pt idx="15">
                  <c:v>142000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'0.5K1+Fluid'!$B$16:$Q$16</c:f>
              <c:numCache>
                <c:formatCode>General</c:formatCode>
                <c:ptCount val="16"/>
                <c:pt idx="0">
                  <c:v>192000</c:v>
                </c:pt>
                <c:pt idx="1">
                  <c:v>51100</c:v>
                </c:pt>
                <c:pt idx="2">
                  <c:v>117000</c:v>
                </c:pt>
                <c:pt idx="3">
                  <c:v>97000</c:v>
                </c:pt>
                <c:pt idx="4">
                  <c:v>-20200</c:v>
                </c:pt>
                <c:pt idx="5">
                  <c:v>112000</c:v>
                </c:pt>
                <c:pt idx="6">
                  <c:v>-110000</c:v>
                </c:pt>
                <c:pt idx="7">
                  <c:v>19100</c:v>
                </c:pt>
                <c:pt idx="8">
                  <c:v>-97600</c:v>
                </c:pt>
                <c:pt idx="9">
                  <c:v>-118000</c:v>
                </c:pt>
                <c:pt idx="10">
                  <c:v>-51100</c:v>
                </c:pt>
                <c:pt idx="11">
                  <c:v>-190000</c:v>
                </c:pt>
                <c:pt idx="12">
                  <c:v>-119000</c:v>
                </c:pt>
                <c:pt idx="13">
                  <c:v>25000</c:v>
                </c:pt>
                <c:pt idx="14">
                  <c:v>-22400</c:v>
                </c:pt>
                <c:pt idx="15">
                  <c:v>117000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'0.5K1+Fluid'!$B$26:$Q$26</c:f>
              <c:numCache>
                <c:formatCode>General</c:formatCode>
                <c:ptCount val="16"/>
                <c:pt idx="0">
                  <c:v>159000</c:v>
                </c:pt>
                <c:pt idx="1">
                  <c:v>42500</c:v>
                </c:pt>
                <c:pt idx="2">
                  <c:v>96700</c:v>
                </c:pt>
                <c:pt idx="3">
                  <c:v>80500</c:v>
                </c:pt>
                <c:pt idx="4">
                  <c:v>-16500</c:v>
                </c:pt>
                <c:pt idx="5">
                  <c:v>92800</c:v>
                </c:pt>
                <c:pt idx="6">
                  <c:v>-91200</c:v>
                </c:pt>
                <c:pt idx="7">
                  <c:v>15700</c:v>
                </c:pt>
                <c:pt idx="8">
                  <c:v>-81000</c:v>
                </c:pt>
                <c:pt idx="9">
                  <c:v>-97500</c:v>
                </c:pt>
                <c:pt idx="10">
                  <c:v>-42500</c:v>
                </c:pt>
                <c:pt idx="11">
                  <c:v>-157000</c:v>
                </c:pt>
                <c:pt idx="12">
                  <c:v>-98700</c:v>
                </c:pt>
                <c:pt idx="13">
                  <c:v>20900</c:v>
                </c:pt>
                <c:pt idx="14">
                  <c:v>-18800</c:v>
                </c:pt>
                <c:pt idx="15">
                  <c:v>97000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'0.5K1+Fluid'!$B$36:$Q$36</c:f>
              <c:numCache>
                <c:formatCode>General</c:formatCode>
                <c:ptCount val="16"/>
                <c:pt idx="0">
                  <c:v>121000</c:v>
                </c:pt>
                <c:pt idx="1">
                  <c:v>32500</c:v>
                </c:pt>
                <c:pt idx="2">
                  <c:v>73700</c:v>
                </c:pt>
                <c:pt idx="3">
                  <c:v>61400</c:v>
                </c:pt>
                <c:pt idx="4">
                  <c:v>-12300</c:v>
                </c:pt>
                <c:pt idx="5">
                  <c:v>70200</c:v>
                </c:pt>
                <c:pt idx="6">
                  <c:v>-69000</c:v>
                </c:pt>
                <c:pt idx="7">
                  <c:v>11600</c:v>
                </c:pt>
                <c:pt idx="8">
                  <c:v>-61800</c:v>
                </c:pt>
                <c:pt idx="9">
                  <c:v>-74300</c:v>
                </c:pt>
                <c:pt idx="10">
                  <c:v>-32500</c:v>
                </c:pt>
                <c:pt idx="11">
                  <c:v>-120000</c:v>
                </c:pt>
                <c:pt idx="12">
                  <c:v>-75200</c:v>
                </c:pt>
                <c:pt idx="13">
                  <c:v>16100</c:v>
                </c:pt>
                <c:pt idx="14">
                  <c:v>-14500</c:v>
                </c:pt>
                <c:pt idx="15">
                  <c:v>73900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5168"/>
        <c:axId val="306335728"/>
      </c:scatterChart>
      <c:valAx>
        <c:axId val="30633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5728"/>
        <c:crosses val="autoZero"/>
        <c:crossBetween val="midCat"/>
      </c:valAx>
      <c:valAx>
        <c:axId val="30633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'K-fix+Fluid'!$B$3:$Q$3</c:f>
              <c:numCache>
                <c:formatCode>General</c:formatCode>
                <c:ptCount val="16"/>
                <c:pt idx="0">
                  <c:v>66300</c:v>
                </c:pt>
                <c:pt idx="1">
                  <c:v>42600</c:v>
                </c:pt>
                <c:pt idx="2">
                  <c:v>-41400</c:v>
                </c:pt>
                <c:pt idx="3">
                  <c:v>-66400</c:v>
                </c:pt>
                <c:pt idx="4">
                  <c:v>-175000</c:v>
                </c:pt>
                <c:pt idx="5">
                  <c:v>-105000</c:v>
                </c:pt>
                <c:pt idx="6">
                  <c:v>-104000</c:v>
                </c:pt>
                <c:pt idx="7">
                  <c:v>-174000</c:v>
                </c:pt>
                <c:pt idx="8">
                  <c:v>-65200</c:v>
                </c:pt>
                <c:pt idx="9">
                  <c:v>-42700</c:v>
                </c:pt>
                <c:pt idx="10">
                  <c:v>42500</c:v>
                </c:pt>
                <c:pt idx="11">
                  <c:v>65800</c:v>
                </c:pt>
                <c:pt idx="12">
                  <c:v>175000</c:v>
                </c:pt>
                <c:pt idx="13">
                  <c:v>104000</c:v>
                </c:pt>
                <c:pt idx="14">
                  <c:v>103000</c:v>
                </c:pt>
                <c:pt idx="15">
                  <c:v>175000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'K-fix+Fluid'!$B$14:$Q$14</c:f>
              <c:numCache>
                <c:formatCode>General</c:formatCode>
                <c:ptCount val="16"/>
                <c:pt idx="0">
                  <c:v>57000</c:v>
                </c:pt>
                <c:pt idx="1">
                  <c:v>36200</c:v>
                </c:pt>
                <c:pt idx="2">
                  <c:v>-35100</c:v>
                </c:pt>
                <c:pt idx="3">
                  <c:v>-57100</c:v>
                </c:pt>
                <c:pt idx="4">
                  <c:v>-150000</c:v>
                </c:pt>
                <c:pt idx="5">
                  <c:v>-90400</c:v>
                </c:pt>
                <c:pt idx="6">
                  <c:v>-89500</c:v>
                </c:pt>
                <c:pt idx="7">
                  <c:v>-149000</c:v>
                </c:pt>
                <c:pt idx="8">
                  <c:v>-56100</c:v>
                </c:pt>
                <c:pt idx="9">
                  <c:v>-36300</c:v>
                </c:pt>
                <c:pt idx="10">
                  <c:v>36100</c:v>
                </c:pt>
                <c:pt idx="11">
                  <c:v>56600</c:v>
                </c:pt>
                <c:pt idx="12">
                  <c:v>150000</c:v>
                </c:pt>
                <c:pt idx="13">
                  <c:v>89100</c:v>
                </c:pt>
                <c:pt idx="14">
                  <c:v>88600</c:v>
                </c:pt>
                <c:pt idx="15">
                  <c:v>150000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'K-fix+Fluid'!$B$25:$Q$25</c:f>
              <c:numCache>
                <c:formatCode>General</c:formatCode>
                <c:ptCount val="16"/>
                <c:pt idx="0">
                  <c:v>47600</c:v>
                </c:pt>
                <c:pt idx="1">
                  <c:v>29600</c:v>
                </c:pt>
                <c:pt idx="2">
                  <c:v>-28700</c:v>
                </c:pt>
                <c:pt idx="3">
                  <c:v>-47600</c:v>
                </c:pt>
                <c:pt idx="4">
                  <c:v>-125000</c:v>
                </c:pt>
                <c:pt idx="5">
                  <c:v>-75200</c:v>
                </c:pt>
                <c:pt idx="6">
                  <c:v>-74500</c:v>
                </c:pt>
                <c:pt idx="7">
                  <c:v>-124000</c:v>
                </c:pt>
                <c:pt idx="8">
                  <c:v>-46800</c:v>
                </c:pt>
                <c:pt idx="9">
                  <c:v>-29700</c:v>
                </c:pt>
                <c:pt idx="10">
                  <c:v>29500</c:v>
                </c:pt>
                <c:pt idx="11">
                  <c:v>47200</c:v>
                </c:pt>
                <c:pt idx="12">
                  <c:v>125000</c:v>
                </c:pt>
                <c:pt idx="13">
                  <c:v>74100</c:v>
                </c:pt>
                <c:pt idx="14">
                  <c:v>73800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'K-fix+Fluid'!$B$36:$Q$36</c:f>
              <c:numCache>
                <c:formatCode>General</c:formatCode>
                <c:ptCount val="16"/>
                <c:pt idx="0">
                  <c:v>36600</c:v>
                </c:pt>
                <c:pt idx="1">
                  <c:v>21900</c:v>
                </c:pt>
                <c:pt idx="2">
                  <c:v>-21300</c:v>
                </c:pt>
                <c:pt idx="3">
                  <c:v>-36700</c:v>
                </c:pt>
                <c:pt idx="4">
                  <c:v>-95100</c:v>
                </c:pt>
                <c:pt idx="5">
                  <c:v>-57600</c:v>
                </c:pt>
                <c:pt idx="6">
                  <c:v>-57100</c:v>
                </c:pt>
                <c:pt idx="7">
                  <c:v>-94800</c:v>
                </c:pt>
                <c:pt idx="8">
                  <c:v>-36100</c:v>
                </c:pt>
                <c:pt idx="9">
                  <c:v>-22000</c:v>
                </c:pt>
                <c:pt idx="10">
                  <c:v>21900</c:v>
                </c:pt>
                <c:pt idx="11">
                  <c:v>36400</c:v>
                </c:pt>
                <c:pt idx="12">
                  <c:v>95400</c:v>
                </c:pt>
                <c:pt idx="13">
                  <c:v>56800</c:v>
                </c:pt>
                <c:pt idx="14">
                  <c:v>56600</c:v>
                </c:pt>
                <c:pt idx="15">
                  <c:v>95100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9648"/>
        <c:axId val="306340208"/>
      </c:scatterChart>
      <c:valAx>
        <c:axId val="30633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40208"/>
        <c:crosses val="autoZero"/>
        <c:crossBetween val="midCat"/>
      </c:valAx>
      <c:valAx>
        <c:axId val="30634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'K-fix+Fluid'!$B$4:$Q$4</c:f>
              <c:numCache>
                <c:formatCode>General</c:formatCode>
                <c:ptCount val="16"/>
                <c:pt idx="0">
                  <c:v>18000</c:v>
                </c:pt>
                <c:pt idx="1">
                  <c:v>-14400</c:v>
                </c:pt>
                <c:pt idx="2">
                  <c:v>-13400</c:v>
                </c:pt>
                <c:pt idx="3">
                  <c:v>16800</c:v>
                </c:pt>
                <c:pt idx="4">
                  <c:v>19400</c:v>
                </c:pt>
                <c:pt idx="5">
                  <c:v>-14600</c:v>
                </c:pt>
                <c:pt idx="6">
                  <c:v>-15000</c:v>
                </c:pt>
                <c:pt idx="7">
                  <c:v>19000</c:v>
                </c:pt>
                <c:pt idx="8">
                  <c:v>16900</c:v>
                </c:pt>
                <c:pt idx="9">
                  <c:v>-14400</c:v>
                </c:pt>
                <c:pt idx="10">
                  <c:v>-14600</c:v>
                </c:pt>
                <c:pt idx="11">
                  <c:v>17300</c:v>
                </c:pt>
                <c:pt idx="12">
                  <c:v>18600</c:v>
                </c:pt>
                <c:pt idx="13">
                  <c:v>-14500</c:v>
                </c:pt>
                <c:pt idx="14">
                  <c:v>-14200</c:v>
                </c:pt>
                <c:pt idx="15">
                  <c:v>18600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'K-fix+Fluid'!$B$15:$Q$15</c:f>
              <c:numCache>
                <c:formatCode>General</c:formatCode>
                <c:ptCount val="16"/>
                <c:pt idx="0">
                  <c:v>15600</c:v>
                </c:pt>
                <c:pt idx="1">
                  <c:v>-12100</c:v>
                </c:pt>
                <c:pt idx="2">
                  <c:v>-11300</c:v>
                </c:pt>
                <c:pt idx="3">
                  <c:v>14600</c:v>
                </c:pt>
                <c:pt idx="4">
                  <c:v>16800</c:v>
                </c:pt>
                <c:pt idx="5">
                  <c:v>-12300</c:v>
                </c:pt>
                <c:pt idx="6">
                  <c:v>-12600</c:v>
                </c:pt>
                <c:pt idx="7">
                  <c:v>16500</c:v>
                </c:pt>
                <c:pt idx="8">
                  <c:v>14700</c:v>
                </c:pt>
                <c:pt idx="9">
                  <c:v>-12100</c:v>
                </c:pt>
                <c:pt idx="10">
                  <c:v>-12300</c:v>
                </c:pt>
                <c:pt idx="11">
                  <c:v>15000</c:v>
                </c:pt>
                <c:pt idx="12">
                  <c:v>16200</c:v>
                </c:pt>
                <c:pt idx="13">
                  <c:v>-12200</c:v>
                </c:pt>
                <c:pt idx="14">
                  <c:v>-11900</c:v>
                </c:pt>
                <c:pt idx="15">
                  <c:v>16200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'K-fix+Fluid'!$B$26:$Q$26</c:f>
              <c:numCache>
                <c:formatCode>General</c:formatCode>
                <c:ptCount val="16"/>
                <c:pt idx="0">
                  <c:v>13200</c:v>
                </c:pt>
                <c:pt idx="1">
                  <c:v>-9780</c:v>
                </c:pt>
                <c:pt idx="2">
                  <c:v>-9050</c:v>
                </c:pt>
                <c:pt idx="3">
                  <c:v>12300</c:v>
                </c:pt>
                <c:pt idx="4">
                  <c:v>14200</c:v>
                </c:pt>
                <c:pt idx="5">
                  <c:v>-9910</c:v>
                </c:pt>
                <c:pt idx="6">
                  <c:v>-10200</c:v>
                </c:pt>
                <c:pt idx="7">
                  <c:v>13900</c:v>
                </c:pt>
                <c:pt idx="8">
                  <c:v>12400</c:v>
                </c:pt>
                <c:pt idx="9">
                  <c:v>-9770</c:v>
                </c:pt>
                <c:pt idx="10">
                  <c:v>-9910</c:v>
                </c:pt>
                <c:pt idx="11">
                  <c:v>12700</c:v>
                </c:pt>
                <c:pt idx="12">
                  <c:v>13600</c:v>
                </c:pt>
                <c:pt idx="13">
                  <c:v>-9790</c:v>
                </c:pt>
                <c:pt idx="14">
                  <c:v>-9610</c:v>
                </c:pt>
                <c:pt idx="15">
                  <c:v>13700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'K-fix+Fluid'!$B$37:$Q$37</c:f>
              <c:numCache>
                <c:formatCode>General</c:formatCode>
                <c:ptCount val="16"/>
                <c:pt idx="0">
                  <c:v>10400</c:v>
                </c:pt>
                <c:pt idx="1">
                  <c:v>-7050</c:v>
                </c:pt>
                <c:pt idx="2">
                  <c:v>-6500</c:v>
                </c:pt>
                <c:pt idx="3">
                  <c:v>9750</c:v>
                </c:pt>
                <c:pt idx="4">
                  <c:v>11200</c:v>
                </c:pt>
                <c:pt idx="5">
                  <c:v>-7150</c:v>
                </c:pt>
                <c:pt idx="6">
                  <c:v>-7360</c:v>
                </c:pt>
                <c:pt idx="7">
                  <c:v>10900</c:v>
                </c:pt>
                <c:pt idx="8">
                  <c:v>9790</c:v>
                </c:pt>
                <c:pt idx="9">
                  <c:v>-7040</c:v>
                </c:pt>
                <c:pt idx="10">
                  <c:v>-7150</c:v>
                </c:pt>
                <c:pt idx="11">
                  <c:v>10000</c:v>
                </c:pt>
                <c:pt idx="12">
                  <c:v>10700</c:v>
                </c:pt>
                <c:pt idx="13">
                  <c:v>-7060</c:v>
                </c:pt>
                <c:pt idx="14">
                  <c:v>-6920</c:v>
                </c:pt>
                <c:pt idx="15">
                  <c:v>10700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0304"/>
        <c:axId val="304840864"/>
      </c:scatterChart>
      <c:valAx>
        <c:axId val="30484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0864"/>
        <c:crosses val="autoZero"/>
        <c:crossBetween val="midCat"/>
      </c:valAx>
      <c:valAx>
        <c:axId val="30484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0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'K-fix+Fluid'!$B$5:$Q$5</c:f>
              <c:numCache>
                <c:formatCode>General</c:formatCode>
                <c:ptCount val="16"/>
                <c:pt idx="0">
                  <c:v>176000</c:v>
                </c:pt>
                <c:pt idx="1">
                  <c:v>104000</c:v>
                </c:pt>
                <c:pt idx="2">
                  <c:v>105000</c:v>
                </c:pt>
                <c:pt idx="3">
                  <c:v>175000</c:v>
                </c:pt>
                <c:pt idx="4">
                  <c:v>66800</c:v>
                </c:pt>
                <c:pt idx="5">
                  <c:v>42300</c:v>
                </c:pt>
                <c:pt idx="6">
                  <c:v>-42100</c:v>
                </c:pt>
                <c:pt idx="7">
                  <c:v>-67000</c:v>
                </c:pt>
                <c:pt idx="8">
                  <c:v>-174000</c:v>
                </c:pt>
                <c:pt idx="9">
                  <c:v>-106000</c:v>
                </c:pt>
                <c:pt idx="10">
                  <c:v>-106000</c:v>
                </c:pt>
                <c:pt idx="11">
                  <c:v>-176000</c:v>
                </c:pt>
                <c:pt idx="12">
                  <c:v>-68500</c:v>
                </c:pt>
                <c:pt idx="13">
                  <c:v>-40500</c:v>
                </c:pt>
                <c:pt idx="14">
                  <c:v>42700</c:v>
                </c:pt>
                <c:pt idx="15">
                  <c:v>66200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'K-fix+Fluid'!$B$16:$Q$16</c:f>
              <c:numCache>
                <c:formatCode>General</c:formatCode>
                <c:ptCount val="16"/>
                <c:pt idx="0">
                  <c:v>151000</c:v>
                </c:pt>
                <c:pt idx="1">
                  <c:v>89400</c:v>
                </c:pt>
                <c:pt idx="2">
                  <c:v>90300</c:v>
                </c:pt>
                <c:pt idx="3">
                  <c:v>150000</c:v>
                </c:pt>
                <c:pt idx="4">
                  <c:v>57500</c:v>
                </c:pt>
                <c:pt idx="5">
                  <c:v>35900</c:v>
                </c:pt>
                <c:pt idx="6">
                  <c:v>-35700</c:v>
                </c:pt>
                <c:pt idx="7">
                  <c:v>-57600</c:v>
                </c:pt>
                <c:pt idx="8">
                  <c:v>-150000</c:v>
                </c:pt>
                <c:pt idx="9">
                  <c:v>-91300</c:v>
                </c:pt>
                <c:pt idx="10">
                  <c:v>-90800</c:v>
                </c:pt>
                <c:pt idx="11">
                  <c:v>-151000</c:v>
                </c:pt>
                <c:pt idx="12">
                  <c:v>-58900</c:v>
                </c:pt>
                <c:pt idx="13">
                  <c:v>-34300</c:v>
                </c:pt>
                <c:pt idx="14">
                  <c:v>36200</c:v>
                </c:pt>
                <c:pt idx="15">
                  <c:v>57000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'K-fix+Fluid'!$B$27:$Q$27</c:f>
              <c:numCache>
                <c:formatCode>General</c:formatCode>
                <c:ptCount val="16"/>
                <c:pt idx="0">
                  <c:v>125000</c:v>
                </c:pt>
                <c:pt idx="1">
                  <c:v>74400</c:v>
                </c:pt>
                <c:pt idx="2">
                  <c:v>75100</c:v>
                </c:pt>
                <c:pt idx="3">
                  <c:v>124000</c:v>
                </c:pt>
                <c:pt idx="4">
                  <c:v>47900</c:v>
                </c:pt>
                <c:pt idx="5">
                  <c:v>29400</c:v>
                </c:pt>
                <c:pt idx="6">
                  <c:v>-29200</c:v>
                </c:pt>
                <c:pt idx="7">
                  <c:v>-48100</c:v>
                </c:pt>
                <c:pt idx="8">
                  <c:v>-124000</c:v>
                </c:pt>
                <c:pt idx="9">
                  <c:v>-76000</c:v>
                </c:pt>
                <c:pt idx="10">
                  <c:v>-75600</c:v>
                </c:pt>
                <c:pt idx="11">
                  <c:v>-125000</c:v>
                </c:pt>
                <c:pt idx="12">
                  <c:v>-49100</c:v>
                </c:pt>
                <c:pt idx="13">
                  <c:v>-28100</c:v>
                </c:pt>
                <c:pt idx="14">
                  <c:v>29600</c:v>
                </c:pt>
                <c:pt idx="15">
                  <c:v>47600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'K-fix+Fluid'!$B$38:$Q$38</c:f>
              <c:numCache>
                <c:formatCode>General</c:formatCode>
                <c:ptCount val="16"/>
                <c:pt idx="0">
                  <c:v>95900</c:v>
                </c:pt>
                <c:pt idx="1">
                  <c:v>57000</c:v>
                </c:pt>
                <c:pt idx="2">
                  <c:v>57600</c:v>
                </c:pt>
                <c:pt idx="3">
                  <c:v>95000</c:v>
                </c:pt>
                <c:pt idx="4">
                  <c:v>36900</c:v>
                </c:pt>
                <c:pt idx="5">
                  <c:v>21800</c:v>
                </c:pt>
                <c:pt idx="6">
                  <c:v>-21700</c:v>
                </c:pt>
                <c:pt idx="7">
                  <c:v>-37000</c:v>
                </c:pt>
                <c:pt idx="8">
                  <c:v>-94900</c:v>
                </c:pt>
                <c:pt idx="9">
                  <c:v>-58200</c:v>
                </c:pt>
                <c:pt idx="10">
                  <c:v>-57900</c:v>
                </c:pt>
                <c:pt idx="11">
                  <c:v>-95600</c:v>
                </c:pt>
                <c:pt idx="12">
                  <c:v>-37800</c:v>
                </c:pt>
                <c:pt idx="13">
                  <c:v>-20800</c:v>
                </c:pt>
                <c:pt idx="14">
                  <c:v>22000</c:v>
                </c:pt>
                <c:pt idx="15">
                  <c:v>36600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5344"/>
        <c:axId val="304845904"/>
      </c:scatterChart>
      <c:valAx>
        <c:axId val="30484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5904"/>
        <c:crosses val="autoZero"/>
        <c:crossBetween val="midCat"/>
      </c:valAx>
      <c:valAx>
        <c:axId val="30484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'K1+Fluid'!$B$5:$Q$5</c:f>
              <c:numCache>
                <c:formatCode>General</c:formatCode>
                <c:ptCount val="16"/>
                <c:pt idx="0">
                  <c:v>213000</c:v>
                </c:pt>
                <c:pt idx="1">
                  <c:v>64900</c:v>
                </c:pt>
                <c:pt idx="2">
                  <c:v>134000</c:v>
                </c:pt>
                <c:pt idx="3">
                  <c:v>120000</c:v>
                </c:pt>
                <c:pt idx="4">
                  <c:v>-12600</c:v>
                </c:pt>
                <c:pt idx="5">
                  <c:v>118000</c:v>
                </c:pt>
                <c:pt idx="6">
                  <c:v>-118000</c:v>
                </c:pt>
                <c:pt idx="7">
                  <c:v>12400</c:v>
                </c:pt>
                <c:pt idx="8">
                  <c:v>-119000</c:v>
                </c:pt>
                <c:pt idx="9">
                  <c:v>-134000</c:v>
                </c:pt>
                <c:pt idx="10">
                  <c:v>-64800</c:v>
                </c:pt>
                <c:pt idx="11">
                  <c:v>-213000</c:v>
                </c:pt>
                <c:pt idx="12">
                  <c:v>-125000</c:v>
                </c:pt>
                <c:pt idx="13">
                  <c:v>16700</c:v>
                </c:pt>
                <c:pt idx="14">
                  <c:v>-16100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'K-fix+Fluid'!$B$5:$Q$5</c:f>
              <c:numCache>
                <c:formatCode>General</c:formatCode>
                <c:ptCount val="16"/>
                <c:pt idx="0">
                  <c:v>176000</c:v>
                </c:pt>
                <c:pt idx="1">
                  <c:v>104000</c:v>
                </c:pt>
                <c:pt idx="2">
                  <c:v>105000</c:v>
                </c:pt>
                <c:pt idx="3">
                  <c:v>175000</c:v>
                </c:pt>
                <c:pt idx="4">
                  <c:v>66800</c:v>
                </c:pt>
                <c:pt idx="5">
                  <c:v>42300</c:v>
                </c:pt>
                <c:pt idx="6">
                  <c:v>-42100</c:v>
                </c:pt>
                <c:pt idx="7">
                  <c:v>-67000</c:v>
                </c:pt>
                <c:pt idx="8">
                  <c:v>-174000</c:v>
                </c:pt>
                <c:pt idx="9">
                  <c:v>-106000</c:v>
                </c:pt>
                <c:pt idx="10">
                  <c:v>-106000</c:v>
                </c:pt>
                <c:pt idx="11">
                  <c:v>-176000</c:v>
                </c:pt>
                <c:pt idx="12">
                  <c:v>-68500</c:v>
                </c:pt>
                <c:pt idx="13">
                  <c:v>-40500</c:v>
                </c:pt>
                <c:pt idx="14">
                  <c:v>42700</c:v>
                </c:pt>
                <c:pt idx="15">
                  <c:v>66200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'0.5K1+Fluid'!$B$6:$Q$6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'0.5K1+Fluid'!$B$5:$Q$5</c:f>
              <c:numCache>
                <c:formatCode>General</c:formatCode>
                <c:ptCount val="16"/>
                <c:pt idx="0">
                  <c:v>223000</c:v>
                </c:pt>
                <c:pt idx="1">
                  <c:v>60800</c:v>
                </c:pt>
                <c:pt idx="2">
                  <c:v>136000</c:v>
                </c:pt>
                <c:pt idx="3">
                  <c:v>111000</c:v>
                </c:pt>
                <c:pt idx="4">
                  <c:v>-29400</c:v>
                </c:pt>
                <c:pt idx="5">
                  <c:v>137000</c:v>
                </c:pt>
                <c:pt idx="6">
                  <c:v>-134000</c:v>
                </c:pt>
                <c:pt idx="7">
                  <c:v>27900</c:v>
                </c:pt>
                <c:pt idx="8">
                  <c:v>-112000</c:v>
                </c:pt>
                <c:pt idx="9">
                  <c:v>-137000</c:v>
                </c:pt>
                <c:pt idx="10">
                  <c:v>-61200</c:v>
                </c:pt>
                <c:pt idx="11">
                  <c:v>-224000</c:v>
                </c:pt>
                <c:pt idx="12">
                  <c:v>-144000</c:v>
                </c:pt>
                <c:pt idx="13">
                  <c:v>34200</c:v>
                </c:pt>
                <c:pt idx="14">
                  <c:v>-31200</c:v>
                </c:pt>
                <c:pt idx="15">
                  <c:v>142000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9824"/>
        <c:axId val="304850384"/>
      </c:scatterChart>
      <c:valAx>
        <c:axId val="30484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0384"/>
        <c:crosses val="autoZero"/>
        <c:crossBetween val="midCat"/>
      </c:valAx>
      <c:valAx>
        <c:axId val="30485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'K1+Fluid'!$B$3:$Q$3</c:f>
              <c:numCache>
                <c:formatCode>General</c:formatCode>
                <c:ptCount val="16"/>
                <c:pt idx="0">
                  <c:v>98300</c:v>
                </c:pt>
                <c:pt idx="1">
                  <c:v>112000</c:v>
                </c:pt>
                <c:pt idx="2">
                  <c:v>9260</c:v>
                </c:pt>
                <c:pt idx="3">
                  <c:v>-12700</c:v>
                </c:pt>
                <c:pt idx="4">
                  <c:v>28200</c:v>
                </c:pt>
                <c:pt idx="5">
                  <c:v>90800</c:v>
                </c:pt>
                <c:pt idx="6">
                  <c:v>90500</c:v>
                </c:pt>
                <c:pt idx="7">
                  <c:v>28100</c:v>
                </c:pt>
                <c:pt idx="8">
                  <c:v>-12500</c:v>
                </c:pt>
                <c:pt idx="9">
                  <c:v>9110</c:v>
                </c:pt>
                <c:pt idx="10">
                  <c:v>112000</c:v>
                </c:pt>
                <c:pt idx="11">
                  <c:v>98300</c:v>
                </c:pt>
                <c:pt idx="12">
                  <c:v>359000</c:v>
                </c:pt>
                <c:pt idx="13">
                  <c:v>287000</c:v>
                </c:pt>
                <c:pt idx="14">
                  <c:v>287000</c:v>
                </c:pt>
                <c:pt idx="15">
                  <c:v>358000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'K1+Fluid'!$B$14:$Q$14</c:f>
              <c:numCache>
                <c:formatCode>General</c:formatCode>
                <c:ptCount val="16"/>
                <c:pt idx="0">
                  <c:v>84300</c:v>
                </c:pt>
                <c:pt idx="1">
                  <c:v>95500</c:v>
                </c:pt>
                <c:pt idx="2">
                  <c:v>8060</c:v>
                </c:pt>
                <c:pt idx="3">
                  <c:v>-11000</c:v>
                </c:pt>
                <c:pt idx="4">
                  <c:v>24000</c:v>
                </c:pt>
                <c:pt idx="5">
                  <c:v>77500</c:v>
                </c:pt>
                <c:pt idx="6">
                  <c:v>77300</c:v>
                </c:pt>
                <c:pt idx="7">
                  <c:v>23900</c:v>
                </c:pt>
                <c:pt idx="8">
                  <c:v>-10900</c:v>
                </c:pt>
                <c:pt idx="9">
                  <c:v>7960</c:v>
                </c:pt>
                <c:pt idx="10">
                  <c:v>95300</c:v>
                </c:pt>
                <c:pt idx="11">
                  <c:v>84300</c:v>
                </c:pt>
                <c:pt idx="12">
                  <c:v>307000</c:v>
                </c:pt>
                <c:pt idx="13">
                  <c:v>246000</c:v>
                </c:pt>
                <c:pt idx="14">
                  <c:v>245000</c:v>
                </c:pt>
                <c:pt idx="15">
                  <c:v>307000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'K1+Fluid'!$B$25:$Q$25</c:f>
              <c:numCache>
                <c:formatCode>General</c:formatCode>
                <c:ptCount val="16"/>
                <c:pt idx="0">
                  <c:v>69900</c:v>
                </c:pt>
                <c:pt idx="1">
                  <c:v>78900</c:v>
                </c:pt>
                <c:pt idx="2">
                  <c:v>6860</c:v>
                </c:pt>
                <c:pt idx="3">
                  <c:v>-9300</c:v>
                </c:pt>
                <c:pt idx="4">
                  <c:v>19700</c:v>
                </c:pt>
                <c:pt idx="5">
                  <c:v>64000</c:v>
                </c:pt>
                <c:pt idx="6">
                  <c:v>63800</c:v>
                </c:pt>
                <c:pt idx="7">
                  <c:v>19600</c:v>
                </c:pt>
                <c:pt idx="8">
                  <c:v>-9190</c:v>
                </c:pt>
                <c:pt idx="9">
                  <c:v>6770</c:v>
                </c:pt>
                <c:pt idx="10">
                  <c:v>78800</c:v>
                </c:pt>
                <c:pt idx="11">
                  <c:v>69900</c:v>
                </c:pt>
                <c:pt idx="12">
                  <c:v>255000</c:v>
                </c:pt>
                <c:pt idx="13">
                  <c:v>203000</c:v>
                </c:pt>
                <c:pt idx="14">
                  <c:v>203000</c:v>
                </c:pt>
                <c:pt idx="15">
                  <c:v>254000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'K1+Fluid'!$B$36:$Q$36</c:f>
              <c:numCache>
                <c:formatCode>General</c:formatCode>
                <c:ptCount val="16"/>
                <c:pt idx="0">
                  <c:v>53400</c:v>
                </c:pt>
                <c:pt idx="1">
                  <c:v>59600</c:v>
                </c:pt>
                <c:pt idx="2">
                  <c:v>5460</c:v>
                </c:pt>
                <c:pt idx="3">
                  <c:v>-7320</c:v>
                </c:pt>
                <c:pt idx="4">
                  <c:v>14700</c:v>
                </c:pt>
                <c:pt idx="5">
                  <c:v>48300</c:v>
                </c:pt>
                <c:pt idx="6">
                  <c:v>48200</c:v>
                </c:pt>
                <c:pt idx="7">
                  <c:v>14600</c:v>
                </c:pt>
                <c:pt idx="8">
                  <c:v>-7230</c:v>
                </c:pt>
                <c:pt idx="9">
                  <c:v>5390</c:v>
                </c:pt>
                <c:pt idx="10">
                  <c:v>59500</c:v>
                </c:pt>
                <c:pt idx="11">
                  <c:v>53400</c:v>
                </c:pt>
                <c:pt idx="12">
                  <c:v>194000</c:v>
                </c:pt>
                <c:pt idx="13">
                  <c:v>155000</c:v>
                </c:pt>
                <c:pt idx="14">
                  <c:v>155000</c:v>
                </c:pt>
                <c:pt idx="15">
                  <c:v>193000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54304"/>
        <c:axId val="304854864"/>
      </c:scatterChart>
      <c:valAx>
        <c:axId val="30485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4864"/>
        <c:crosses val="autoZero"/>
        <c:crossBetween val="midCat"/>
      </c:valAx>
      <c:valAx>
        <c:axId val="30485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'K1+Fluid'!$B$4:$Q$4</c:f>
              <c:numCache>
                <c:formatCode>General</c:formatCode>
                <c:ptCount val="16"/>
                <c:pt idx="0">
                  <c:v>15800</c:v>
                </c:pt>
                <c:pt idx="1">
                  <c:v>-41500</c:v>
                </c:pt>
                <c:pt idx="2">
                  <c:v>2370</c:v>
                </c:pt>
                <c:pt idx="3">
                  <c:v>3230</c:v>
                </c:pt>
                <c:pt idx="4">
                  <c:v>-27800</c:v>
                </c:pt>
                <c:pt idx="5">
                  <c:v>-57500</c:v>
                </c:pt>
                <c:pt idx="6">
                  <c:v>-57500</c:v>
                </c:pt>
                <c:pt idx="7">
                  <c:v>-27700</c:v>
                </c:pt>
                <c:pt idx="8">
                  <c:v>3100</c:v>
                </c:pt>
                <c:pt idx="9">
                  <c:v>2260</c:v>
                </c:pt>
                <c:pt idx="10">
                  <c:v>-41300</c:v>
                </c:pt>
                <c:pt idx="11">
                  <c:v>15500</c:v>
                </c:pt>
                <c:pt idx="12">
                  <c:v>47900</c:v>
                </c:pt>
                <c:pt idx="13">
                  <c:v>19500</c:v>
                </c:pt>
                <c:pt idx="14">
                  <c:v>19300</c:v>
                </c:pt>
                <c:pt idx="15">
                  <c:v>47800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'K1+Fluid'!$B$15:$Q$15</c:f>
              <c:numCache>
                <c:formatCode>General</c:formatCode>
                <c:ptCount val="16"/>
                <c:pt idx="0">
                  <c:v>13600</c:v>
                </c:pt>
                <c:pt idx="1">
                  <c:v>-35400</c:v>
                </c:pt>
                <c:pt idx="2">
                  <c:v>2130</c:v>
                </c:pt>
                <c:pt idx="3">
                  <c:v>2870</c:v>
                </c:pt>
                <c:pt idx="4">
                  <c:v>-23700</c:v>
                </c:pt>
                <c:pt idx="5">
                  <c:v>-49100</c:v>
                </c:pt>
                <c:pt idx="6">
                  <c:v>-49100</c:v>
                </c:pt>
                <c:pt idx="7">
                  <c:v>-23500</c:v>
                </c:pt>
                <c:pt idx="8">
                  <c:v>2770</c:v>
                </c:pt>
                <c:pt idx="9">
                  <c:v>2060</c:v>
                </c:pt>
                <c:pt idx="10">
                  <c:v>-35200</c:v>
                </c:pt>
                <c:pt idx="11">
                  <c:v>13400</c:v>
                </c:pt>
                <c:pt idx="12">
                  <c:v>41100</c:v>
                </c:pt>
                <c:pt idx="13">
                  <c:v>16800</c:v>
                </c:pt>
                <c:pt idx="14">
                  <c:v>16600</c:v>
                </c:pt>
                <c:pt idx="15">
                  <c:v>41000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'K1+Fluid'!$B$26:$Q$26</c:f>
              <c:numCache>
                <c:formatCode>General</c:formatCode>
                <c:ptCount val="16"/>
                <c:pt idx="0">
                  <c:v>11400</c:v>
                </c:pt>
                <c:pt idx="1">
                  <c:v>-29200</c:v>
                </c:pt>
                <c:pt idx="2">
                  <c:v>1900</c:v>
                </c:pt>
                <c:pt idx="3">
                  <c:v>2500</c:v>
                </c:pt>
                <c:pt idx="4">
                  <c:v>-19500</c:v>
                </c:pt>
                <c:pt idx="5">
                  <c:v>-40500</c:v>
                </c:pt>
                <c:pt idx="6">
                  <c:v>-40500</c:v>
                </c:pt>
                <c:pt idx="7">
                  <c:v>-19400</c:v>
                </c:pt>
                <c:pt idx="8">
                  <c:v>2420</c:v>
                </c:pt>
                <c:pt idx="9">
                  <c:v>1830</c:v>
                </c:pt>
                <c:pt idx="10">
                  <c:v>-29000</c:v>
                </c:pt>
                <c:pt idx="11">
                  <c:v>11200</c:v>
                </c:pt>
                <c:pt idx="12">
                  <c:v>34100</c:v>
                </c:pt>
                <c:pt idx="13">
                  <c:v>14000</c:v>
                </c:pt>
                <c:pt idx="14">
                  <c:v>13800</c:v>
                </c:pt>
                <c:pt idx="15">
                  <c:v>34100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'K1+Fluid'!$B$37:$Q$37</c:f>
              <c:numCache>
                <c:formatCode>General</c:formatCode>
                <c:ptCount val="16"/>
                <c:pt idx="0">
                  <c:v>8860</c:v>
                </c:pt>
                <c:pt idx="1">
                  <c:v>-22000</c:v>
                </c:pt>
                <c:pt idx="2">
                  <c:v>1620</c:v>
                </c:pt>
                <c:pt idx="3">
                  <c:v>2080</c:v>
                </c:pt>
                <c:pt idx="4">
                  <c:v>-14600</c:v>
                </c:pt>
                <c:pt idx="5">
                  <c:v>-30600</c:v>
                </c:pt>
                <c:pt idx="6">
                  <c:v>-30600</c:v>
                </c:pt>
                <c:pt idx="7">
                  <c:v>-14500</c:v>
                </c:pt>
                <c:pt idx="8">
                  <c:v>2020</c:v>
                </c:pt>
                <c:pt idx="9">
                  <c:v>1570</c:v>
                </c:pt>
                <c:pt idx="10">
                  <c:v>-21900</c:v>
                </c:pt>
                <c:pt idx="11">
                  <c:v>8690</c:v>
                </c:pt>
                <c:pt idx="12">
                  <c:v>26100</c:v>
                </c:pt>
                <c:pt idx="13">
                  <c:v>10800</c:v>
                </c:pt>
                <c:pt idx="14">
                  <c:v>10700</c:v>
                </c:pt>
                <c:pt idx="15">
                  <c:v>26000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031568"/>
        <c:axId val="307032128"/>
      </c:scatterChart>
      <c:valAx>
        <c:axId val="30703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2128"/>
        <c:crosses val="autoZero"/>
        <c:crossBetween val="midCat"/>
      </c:valAx>
      <c:valAx>
        <c:axId val="30703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1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'K1+Fluid'!$B$5:$Q$5</c:f>
              <c:numCache>
                <c:formatCode>General</c:formatCode>
                <c:ptCount val="16"/>
                <c:pt idx="0">
                  <c:v>213000</c:v>
                </c:pt>
                <c:pt idx="1">
                  <c:v>64900</c:v>
                </c:pt>
                <c:pt idx="2">
                  <c:v>134000</c:v>
                </c:pt>
                <c:pt idx="3">
                  <c:v>120000</c:v>
                </c:pt>
                <c:pt idx="4">
                  <c:v>-12600</c:v>
                </c:pt>
                <c:pt idx="5">
                  <c:v>118000</c:v>
                </c:pt>
                <c:pt idx="6">
                  <c:v>-118000</c:v>
                </c:pt>
                <c:pt idx="7">
                  <c:v>12400</c:v>
                </c:pt>
                <c:pt idx="8">
                  <c:v>-119000</c:v>
                </c:pt>
                <c:pt idx="9">
                  <c:v>-134000</c:v>
                </c:pt>
                <c:pt idx="10">
                  <c:v>-64800</c:v>
                </c:pt>
                <c:pt idx="11">
                  <c:v>-213000</c:v>
                </c:pt>
                <c:pt idx="12">
                  <c:v>-125000</c:v>
                </c:pt>
                <c:pt idx="13">
                  <c:v>16700</c:v>
                </c:pt>
                <c:pt idx="14">
                  <c:v>-16100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'K1+Fluid'!$B$16:$Q$16</c:f>
              <c:numCache>
                <c:formatCode>General</c:formatCode>
                <c:ptCount val="16"/>
                <c:pt idx="0">
                  <c:v>182000</c:v>
                </c:pt>
                <c:pt idx="1">
                  <c:v>55700</c:v>
                </c:pt>
                <c:pt idx="2">
                  <c:v>115000</c:v>
                </c:pt>
                <c:pt idx="3">
                  <c:v>103000</c:v>
                </c:pt>
                <c:pt idx="4">
                  <c:v>-10600</c:v>
                </c:pt>
                <c:pt idx="5">
                  <c:v>101000</c:v>
                </c:pt>
                <c:pt idx="6">
                  <c:v>-101000</c:v>
                </c:pt>
                <c:pt idx="7">
                  <c:v>10400</c:v>
                </c:pt>
                <c:pt idx="8">
                  <c:v>-102000</c:v>
                </c:pt>
                <c:pt idx="9">
                  <c:v>-114000</c:v>
                </c:pt>
                <c:pt idx="10">
                  <c:v>-55600</c:v>
                </c:pt>
                <c:pt idx="11">
                  <c:v>-182000</c:v>
                </c:pt>
                <c:pt idx="12">
                  <c:v>-107000</c:v>
                </c:pt>
                <c:pt idx="13">
                  <c:v>14500</c:v>
                </c:pt>
                <c:pt idx="14">
                  <c:v>-13900</c:v>
                </c:pt>
                <c:pt idx="15">
                  <c:v>107000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'K1+Fluid'!$B$27:$Q$27</c:f>
              <c:numCache>
                <c:formatCode>General</c:formatCode>
                <c:ptCount val="16"/>
                <c:pt idx="0">
                  <c:v>151000</c:v>
                </c:pt>
                <c:pt idx="1">
                  <c:v>46300</c:v>
                </c:pt>
                <c:pt idx="2">
                  <c:v>95200</c:v>
                </c:pt>
                <c:pt idx="3">
                  <c:v>85100</c:v>
                </c:pt>
                <c:pt idx="4">
                  <c:v>-8620</c:v>
                </c:pt>
                <c:pt idx="5">
                  <c:v>83400</c:v>
                </c:pt>
                <c:pt idx="6">
                  <c:v>-83000</c:v>
                </c:pt>
                <c:pt idx="7">
                  <c:v>8450</c:v>
                </c:pt>
                <c:pt idx="8">
                  <c:v>-84800</c:v>
                </c:pt>
                <c:pt idx="9">
                  <c:v>-94900</c:v>
                </c:pt>
                <c:pt idx="10">
                  <c:v>-46200</c:v>
                </c:pt>
                <c:pt idx="11">
                  <c:v>-151000</c:v>
                </c:pt>
                <c:pt idx="12">
                  <c:v>-89000</c:v>
                </c:pt>
                <c:pt idx="13">
                  <c:v>12100</c:v>
                </c:pt>
                <c:pt idx="14">
                  <c:v>-11700</c:v>
                </c:pt>
                <c:pt idx="15">
                  <c:v>88700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'K1+Fluid'!$B$38:$Q$38</c:f>
              <c:numCache>
                <c:formatCode>General</c:formatCode>
                <c:ptCount val="16"/>
                <c:pt idx="0">
                  <c:v>115000</c:v>
                </c:pt>
                <c:pt idx="1">
                  <c:v>35400</c:v>
                </c:pt>
                <c:pt idx="2">
                  <c:v>72500</c:v>
                </c:pt>
                <c:pt idx="3">
                  <c:v>64900</c:v>
                </c:pt>
                <c:pt idx="4">
                  <c:v>-6280</c:v>
                </c:pt>
                <c:pt idx="5">
                  <c:v>63000</c:v>
                </c:pt>
                <c:pt idx="6">
                  <c:v>-62800</c:v>
                </c:pt>
                <c:pt idx="7">
                  <c:v>6160</c:v>
                </c:pt>
                <c:pt idx="8">
                  <c:v>-64600</c:v>
                </c:pt>
                <c:pt idx="9">
                  <c:v>-72300</c:v>
                </c:pt>
                <c:pt idx="10">
                  <c:v>-35300</c:v>
                </c:pt>
                <c:pt idx="11">
                  <c:v>-115000</c:v>
                </c:pt>
                <c:pt idx="12">
                  <c:v>-68700</c:v>
                </c:pt>
                <c:pt idx="13">
                  <c:v>9480</c:v>
                </c:pt>
                <c:pt idx="14">
                  <c:v>-9130</c:v>
                </c:pt>
                <c:pt idx="15">
                  <c:v>67600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036608"/>
        <c:axId val="307037168"/>
      </c:scatterChart>
      <c:valAx>
        <c:axId val="30703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7168"/>
        <c:crosses val="autoZero"/>
        <c:crossBetween val="midCat"/>
      </c:valAx>
      <c:valAx>
        <c:axId val="30703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X-Dir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All'!$G$37:$G$66</c:f>
              <c:numCache>
                <c:formatCode>0.000</c:formatCode>
                <c:ptCount val="30"/>
                <c:pt idx="0">
                  <c:v>3.6404000000000001</c:v>
                </c:pt>
                <c:pt idx="1">
                  <c:v>10.794499999999999</c:v>
                </c:pt>
                <c:pt idx="2">
                  <c:v>14.6511</c:v>
                </c:pt>
                <c:pt idx="3">
                  <c:v>14.677237</c:v>
                </c:pt>
                <c:pt idx="4">
                  <c:v>14.730254</c:v>
                </c:pt>
                <c:pt idx="5">
                  <c:v>14.765935000000001</c:v>
                </c:pt>
                <c:pt idx="6">
                  <c:v>14.782474000000001</c:v>
                </c:pt>
                <c:pt idx="7">
                  <c:v>15.806174</c:v>
                </c:pt>
                <c:pt idx="8">
                  <c:v>15.816631000000001</c:v>
                </c:pt>
                <c:pt idx="9">
                  <c:v>16.299091000000001</c:v>
                </c:pt>
                <c:pt idx="10">
                  <c:v>16.341329999999999</c:v>
                </c:pt>
                <c:pt idx="11">
                  <c:v>16.432271</c:v>
                </c:pt>
                <c:pt idx="12">
                  <c:v>16.434366199999999</c:v>
                </c:pt>
                <c:pt idx="13">
                  <c:v>16.434434661000001</c:v>
                </c:pt>
                <c:pt idx="14">
                  <c:v>16.523903661000002</c:v>
                </c:pt>
                <c:pt idx="15">
                  <c:v>17.982403661000003</c:v>
                </c:pt>
                <c:pt idx="16">
                  <c:v>17.982439551000002</c:v>
                </c:pt>
                <c:pt idx="17">
                  <c:v>22.426239551000002</c:v>
                </c:pt>
                <c:pt idx="18">
                  <c:v>22.451624551000002</c:v>
                </c:pt>
                <c:pt idx="19">
                  <c:v>22.486542551000003</c:v>
                </c:pt>
                <c:pt idx="20">
                  <c:v>22.501287551000004</c:v>
                </c:pt>
                <c:pt idx="21">
                  <c:v>22.501504791000006</c:v>
                </c:pt>
                <c:pt idx="22">
                  <c:v>22.503438491000004</c:v>
                </c:pt>
                <c:pt idx="23">
                  <c:v>22.552627491000003</c:v>
                </c:pt>
                <c:pt idx="24">
                  <c:v>22.570479491000004</c:v>
                </c:pt>
                <c:pt idx="25">
                  <c:v>22.570484055100003</c:v>
                </c:pt>
                <c:pt idx="26">
                  <c:v>22.614211055100004</c:v>
                </c:pt>
                <c:pt idx="27">
                  <c:v>22.615052905100004</c:v>
                </c:pt>
                <c:pt idx="28">
                  <c:v>22.619104105100003</c:v>
                </c:pt>
                <c:pt idx="29">
                  <c:v>22.720524105100004</c:v>
                </c:pt>
              </c:numCache>
            </c:numRef>
          </c:yVal>
          <c:smooth val="1"/>
        </c:ser>
        <c:ser>
          <c:idx val="1"/>
          <c:order val="1"/>
          <c:tx>
            <c:v>Y-Dir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All'!$H$37:$H$66</c:f>
              <c:numCache>
                <c:formatCode>0.000</c:formatCode>
                <c:ptCount val="30"/>
                <c:pt idx="0">
                  <c:v>7.3289999999999998E-5</c:v>
                </c:pt>
                <c:pt idx="1">
                  <c:v>2.1914999999999999E-4</c:v>
                </c:pt>
                <c:pt idx="2">
                  <c:v>2.8177399999999999E-4</c:v>
                </c:pt>
                <c:pt idx="3">
                  <c:v>0.424611774</c:v>
                </c:pt>
                <c:pt idx="4">
                  <c:v>1.021761774</c:v>
                </c:pt>
                <c:pt idx="5">
                  <c:v>1.033829774</c:v>
                </c:pt>
                <c:pt idx="6">
                  <c:v>6.689329774</c:v>
                </c:pt>
                <c:pt idx="7">
                  <c:v>6.8056397740000003</c:v>
                </c:pt>
                <c:pt idx="8">
                  <c:v>6.8651807740000006</c:v>
                </c:pt>
                <c:pt idx="9">
                  <c:v>6.9159477740000002</c:v>
                </c:pt>
                <c:pt idx="10">
                  <c:v>7.7823777740000004</c:v>
                </c:pt>
                <c:pt idx="11">
                  <c:v>7.8236027740000003</c:v>
                </c:pt>
                <c:pt idx="12">
                  <c:v>7.8236289580000005</c:v>
                </c:pt>
                <c:pt idx="13">
                  <c:v>7.8862969580000009</c:v>
                </c:pt>
                <c:pt idx="14">
                  <c:v>8.2556169580000009</c:v>
                </c:pt>
                <c:pt idx="15">
                  <c:v>8.5553469580000012</c:v>
                </c:pt>
                <c:pt idx="16">
                  <c:v>8.5568966580000012</c:v>
                </c:pt>
                <c:pt idx="17">
                  <c:v>8.6602166580000013</c:v>
                </c:pt>
                <c:pt idx="18">
                  <c:v>8.6988116580000021</c:v>
                </c:pt>
                <c:pt idx="19">
                  <c:v>8.7724706580000014</c:v>
                </c:pt>
                <c:pt idx="20">
                  <c:v>9.2549606580000017</c:v>
                </c:pt>
                <c:pt idx="21">
                  <c:v>9.2769636580000014</c:v>
                </c:pt>
                <c:pt idx="22">
                  <c:v>9.3010026580000016</c:v>
                </c:pt>
                <c:pt idx="23">
                  <c:v>9.8006326580000014</c:v>
                </c:pt>
                <c:pt idx="24">
                  <c:v>9.8038525580000009</c:v>
                </c:pt>
                <c:pt idx="25">
                  <c:v>9.9824625580000017</c:v>
                </c:pt>
                <c:pt idx="26">
                  <c:v>10.221802558000002</c:v>
                </c:pt>
                <c:pt idx="27">
                  <c:v>10.222778538000002</c:v>
                </c:pt>
                <c:pt idx="28">
                  <c:v>10.267631538000002</c:v>
                </c:pt>
                <c:pt idx="29">
                  <c:v>10.287648538000001</c:v>
                </c:pt>
              </c:numCache>
            </c:numRef>
          </c:yVal>
          <c:smooth val="1"/>
        </c:ser>
        <c:ser>
          <c:idx val="2"/>
          <c:order val="2"/>
          <c:tx>
            <c:v>Z-Dir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All'!$I$37:$I$66</c:f>
              <c:numCache>
                <c:formatCode>0.000</c:formatCode>
                <c:ptCount val="30"/>
                <c:pt idx="0">
                  <c:v>9.3566000000000003</c:v>
                </c:pt>
                <c:pt idx="1">
                  <c:v>15.817299999999999</c:v>
                </c:pt>
                <c:pt idx="2">
                  <c:v>16.019359999999999</c:v>
                </c:pt>
                <c:pt idx="3">
                  <c:v>22.531959999999998</c:v>
                </c:pt>
                <c:pt idx="4">
                  <c:v>29.482159999999997</c:v>
                </c:pt>
                <c:pt idx="5">
                  <c:v>29.604989999999997</c:v>
                </c:pt>
                <c:pt idx="6">
                  <c:v>29.617827999999996</c:v>
                </c:pt>
                <c:pt idx="7">
                  <c:v>29.619898399999997</c:v>
                </c:pt>
                <c:pt idx="8">
                  <c:v>29.794978399999998</c:v>
                </c:pt>
                <c:pt idx="9">
                  <c:v>29.808921399999999</c:v>
                </c:pt>
                <c:pt idx="10">
                  <c:v>29.942781399999998</c:v>
                </c:pt>
                <c:pt idx="11">
                  <c:v>29.942812836999998</c:v>
                </c:pt>
                <c:pt idx="12">
                  <c:v>29.947666736999999</c:v>
                </c:pt>
                <c:pt idx="13">
                  <c:v>30.252796736999997</c:v>
                </c:pt>
                <c:pt idx="14">
                  <c:v>30.390556736999997</c:v>
                </c:pt>
                <c:pt idx="15">
                  <c:v>30.407449736999997</c:v>
                </c:pt>
                <c:pt idx="16">
                  <c:v>30.407515067999995</c:v>
                </c:pt>
                <c:pt idx="17">
                  <c:v>30.544685067999996</c:v>
                </c:pt>
                <c:pt idx="18">
                  <c:v>30.559227067999995</c:v>
                </c:pt>
                <c:pt idx="19">
                  <c:v>30.677317067999994</c:v>
                </c:pt>
                <c:pt idx="20">
                  <c:v>30.883187067999994</c:v>
                </c:pt>
                <c:pt idx="21">
                  <c:v>30.909154067999996</c:v>
                </c:pt>
                <c:pt idx="22">
                  <c:v>30.920545067999996</c:v>
                </c:pt>
                <c:pt idx="23">
                  <c:v>30.953052067999995</c:v>
                </c:pt>
                <c:pt idx="24">
                  <c:v>30.992031067999996</c:v>
                </c:pt>
                <c:pt idx="25">
                  <c:v>31.016541067999995</c:v>
                </c:pt>
                <c:pt idx="26">
                  <c:v>31.018191867999995</c:v>
                </c:pt>
                <c:pt idx="27">
                  <c:v>31.062300867999994</c:v>
                </c:pt>
                <c:pt idx="28">
                  <c:v>31.068073767999994</c:v>
                </c:pt>
                <c:pt idx="29">
                  <c:v>31.114585767999994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0624"/>
        <c:axId val="304941184"/>
      </c:scatterChart>
      <c:valAx>
        <c:axId val="30494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Frequency (Hz)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1184"/>
        <c:crosses val="autoZero"/>
        <c:crossBetween val="midCat"/>
      </c:valAx>
      <c:valAx>
        <c:axId val="304941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Mass</a:t>
                </a:r>
                <a:r>
                  <a:rPr lang="id-ID" b="1" baseline="0"/>
                  <a:t> Cummulative Part (%)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430329373246596E-2"/>
              <c:y val="0.27656396156224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All'!$G$71:$G$100</c:f>
              <c:numCache>
                <c:formatCode>0.000</c:formatCode>
                <c:ptCount val="30"/>
                <c:pt idx="0">
                  <c:v>1.0274000000000001</c:v>
                </c:pt>
                <c:pt idx="1">
                  <c:v>17.323399999999999</c:v>
                </c:pt>
                <c:pt idx="2">
                  <c:v>23.764099999999999</c:v>
                </c:pt>
                <c:pt idx="3">
                  <c:v>23.918499999999998</c:v>
                </c:pt>
                <c:pt idx="4">
                  <c:v>24.059539999999998</c:v>
                </c:pt>
                <c:pt idx="5">
                  <c:v>28.875539999999997</c:v>
                </c:pt>
                <c:pt idx="6">
                  <c:v>29.942239999999998</c:v>
                </c:pt>
                <c:pt idx="7">
                  <c:v>34.814340000000001</c:v>
                </c:pt>
                <c:pt idx="8">
                  <c:v>36.471240000000002</c:v>
                </c:pt>
                <c:pt idx="9">
                  <c:v>64.630240000000001</c:v>
                </c:pt>
                <c:pt idx="10">
                  <c:v>67.413039999999995</c:v>
                </c:pt>
                <c:pt idx="11">
                  <c:v>92.720039999999997</c:v>
                </c:pt>
                <c:pt idx="12">
                  <c:v>93.007369999999995</c:v>
                </c:pt>
                <c:pt idx="13">
                  <c:v>93.59872</c:v>
                </c:pt>
                <c:pt idx="14">
                  <c:v>93.99982</c:v>
                </c:pt>
                <c:pt idx="15">
                  <c:v>94.887100000000004</c:v>
                </c:pt>
                <c:pt idx="16">
                  <c:v>95.035520000000005</c:v>
                </c:pt>
                <c:pt idx="17">
                  <c:v>96.294920000000005</c:v>
                </c:pt>
                <c:pt idx="18">
                  <c:v>96.926740000000009</c:v>
                </c:pt>
                <c:pt idx="19">
                  <c:v>97.096910000000008</c:v>
                </c:pt>
                <c:pt idx="20">
                  <c:v>97.101199200000011</c:v>
                </c:pt>
                <c:pt idx="21">
                  <c:v>97.175962200000015</c:v>
                </c:pt>
                <c:pt idx="22">
                  <c:v>97.176147070000013</c:v>
                </c:pt>
                <c:pt idx="23">
                  <c:v>97.669037070000016</c:v>
                </c:pt>
                <c:pt idx="24">
                  <c:v>97.67060647000001</c:v>
                </c:pt>
                <c:pt idx="25">
                  <c:v>98.144526470000017</c:v>
                </c:pt>
                <c:pt idx="26">
                  <c:v>98.200199470000015</c:v>
                </c:pt>
                <c:pt idx="27">
                  <c:v>98.210909470000018</c:v>
                </c:pt>
                <c:pt idx="28">
                  <c:v>98.21109807000002</c:v>
                </c:pt>
                <c:pt idx="29">
                  <c:v>98.302931070000014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All'!$H$71:$H$100</c:f>
              <c:numCache>
                <c:formatCode>0.000</c:formatCode>
                <c:ptCount val="30"/>
                <c:pt idx="0">
                  <c:v>1.2895999999999999E-2</c:v>
                </c:pt>
                <c:pt idx="1">
                  <c:v>0.124846</c:v>
                </c:pt>
                <c:pt idx="2">
                  <c:v>0.26427600000000001</c:v>
                </c:pt>
                <c:pt idx="3">
                  <c:v>4.1211760000000002</c:v>
                </c:pt>
                <c:pt idx="4">
                  <c:v>75.517176000000006</c:v>
                </c:pt>
                <c:pt idx="5">
                  <c:v>90.421176000000003</c:v>
                </c:pt>
                <c:pt idx="6">
                  <c:v>94.182876000000007</c:v>
                </c:pt>
                <c:pt idx="7">
                  <c:v>94.434046000000009</c:v>
                </c:pt>
                <c:pt idx="8">
                  <c:v>95.42406600000001</c:v>
                </c:pt>
                <c:pt idx="9">
                  <c:v>95.440422000000012</c:v>
                </c:pt>
                <c:pt idx="10">
                  <c:v>95.593312000000012</c:v>
                </c:pt>
                <c:pt idx="11">
                  <c:v>95.696122000000017</c:v>
                </c:pt>
                <c:pt idx="12">
                  <c:v>95.73380800000001</c:v>
                </c:pt>
                <c:pt idx="13">
                  <c:v>95.896538000000007</c:v>
                </c:pt>
                <c:pt idx="14">
                  <c:v>95.949994000000004</c:v>
                </c:pt>
                <c:pt idx="15">
                  <c:v>97.783394000000001</c:v>
                </c:pt>
                <c:pt idx="16">
                  <c:v>97.839504000000005</c:v>
                </c:pt>
                <c:pt idx="17">
                  <c:v>97.852876000000009</c:v>
                </c:pt>
                <c:pt idx="18">
                  <c:v>97.873802000000012</c:v>
                </c:pt>
                <c:pt idx="19">
                  <c:v>99.092802000000006</c:v>
                </c:pt>
                <c:pt idx="20">
                  <c:v>99.09474680000001</c:v>
                </c:pt>
                <c:pt idx="21">
                  <c:v>99.10961180000001</c:v>
                </c:pt>
                <c:pt idx="22">
                  <c:v>99.119728800000004</c:v>
                </c:pt>
                <c:pt idx="23">
                  <c:v>99.128253600000008</c:v>
                </c:pt>
                <c:pt idx="24">
                  <c:v>99.128837870000012</c:v>
                </c:pt>
                <c:pt idx="25">
                  <c:v>99.129714330000013</c:v>
                </c:pt>
                <c:pt idx="26">
                  <c:v>99.145929330000016</c:v>
                </c:pt>
                <c:pt idx="27">
                  <c:v>99.155632230000009</c:v>
                </c:pt>
                <c:pt idx="28">
                  <c:v>99.210531230000015</c:v>
                </c:pt>
                <c:pt idx="29">
                  <c:v>99.26418523000001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All'!$I$71:$I$100</c:f>
              <c:numCache>
                <c:formatCode>0.000</c:formatCode>
                <c:ptCount val="30"/>
                <c:pt idx="0">
                  <c:v>27.312000000000001</c:v>
                </c:pt>
                <c:pt idx="1">
                  <c:v>29.761100000000003</c:v>
                </c:pt>
                <c:pt idx="2">
                  <c:v>29.870470000000001</c:v>
                </c:pt>
                <c:pt idx="3">
                  <c:v>45.167470000000002</c:v>
                </c:pt>
                <c:pt idx="4">
                  <c:v>45.907530000000001</c:v>
                </c:pt>
                <c:pt idx="5">
                  <c:v>46.922930000000001</c:v>
                </c:pt>
                <c:pt idx="6">
                  <c:v>54.920230000000004</c:v>
                </c:pt>
                <c:pt idx="7">
                  <c:v>55.576040000000006</c:v>
                </c:pt>
                <c:pt idx="8">
                  <c:v>55.577583400000009</c:v>
                </c:pt>
                <c:pt idx="9">
                  <c:v>55.58300770000001</c:v>
                </c:pt>
                <c:pt idx="10">
                  <c:v>55.611242700000012</c:v>
                </c:pt>
                <c:pt idx="11">
                  <c:v>55.73865270000001</c:v>
                </c:pt>
                <c:pt idx="12">
                  <c:v>57.169052700000009</c:v>
                </c:pt>
                <c:pt idx="13">
                  <c:v>57.198577700000008</c:v>
                </c:pt>
                <c:pt idx="14">
                  <c:v>58.876777700000005</c:v>
                </c:pt>
                <c:pt idx="15">
                  <c:v>62.626777700000005</c:v>
                </c:pt>
                <c:pt idx="16">
                  <c:v>85.50577770000001</c:v>
                </c:pt>
                <c:pt idx="17">
                  <c:v>85.711277700000011</c:v>
                </c:pt>
                <c:pt idx="18">
                  <c:v>91.825077700000008</c:v>
                </c:pt>
                <c:pt idx="19">
                  <c:v>93.627577700000003</c:v>
                </c:pt>
                <c:pt idx="20">
                  <c:v>93.725057700000008</c:v>
                </c:pt>
                <c:pt idx="21">
                  <c:v>94.800157700000014</c:v>
                </c:pt>
                <c:pt idx="22">
                  <c:v>94.814294700000019</c:v>
                </c:pt>
                <c:pt idx="23">
                  <c:v>95.250934700000016</c:v>
                </c:pt>
                <c:pt idx="24">
                  <c:v>95.264669700000013</c:v>
                </c:pt>
                <c:pt idx="25">
                  <c:v>95.735549700000007</c:v>
                </c:pt>
                <c:pt idx="26">
                  <c:v>97.308049700000012</c:v>
                </c:pt>
                <c:pt idx="27">
                  <c:v>97.632979700000007</c:v>
                </c:pt>
                <c:pt idx="28">
                  <c:v>97.678773700000008</c:v>
                </c:pt>
                <c:pt idx="29">
                  <c:v>97.746633700000004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5104"/>
        <c:axId val="304945664"/>
      </c:scatterChart>
      <c:valAx>
        <c:axId val="30494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5664"/>
        <c:crosses val="autoZero"/>
        <c:crossBetween val="midCat"/>
      </c:valAx>
      <c:valAx>
        <c:axId val="30494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Max Force-X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Fluids!$D$23:$D$26</c:f>
              <c:numCache>
                <c:formatCode>0.00</c:formatCode>
                <c:ptCount val="4"/>
                <c:pt idx="0">
                  <c:v>949.22232427737504</c:v>
                </c:pt>
                <c:pt idx="1">
                  <c:v>2611.4630284909799</c:v>
                </c:pt>
                <c:pt idx="2">
                  <c:v>3803.8766359589599</c:v>
                </c:pt>
                <c:pt idx="3">
                  <c:v>1538.5373432208801</c:v>
                </c:pt>
              </c:numCache>
            </c:numRef>
          </c:yVal>
          <c:smooth val="1"/>
        </c:ser>
        <c:ser>
          <c:idx val="1"/>
          <c:order val="1"/>
          <c:tx>
            <c:v>Min Force-X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Fluids!$E$23:$E$26</c:f>
              <c:numCache>
                <c:formatCode>0.00</c:formatCode>
                <c:ptCount val="4"/>
                <c:pt idx="0">
                  <c:v>-1752.73724669904</c:v>
                </c:pt>
                <c:pt idx="1">
                  <c:v>-5379.3090456722002</c:v>
                </c:pt>
                <c:pt idx="2">
                  <c:v>-1998.55511780749</c:v>
                </c:pt>
                <c:pt idx="3">
                  <c:v>-3471.15432671485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9024"/>
        <c:axId val="304949584"/>
      </c:scatterChart>
      <c:valAx>
        <c:axId val="3049490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Pressure (bar)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9584"/>
        <c:crosses val="autoZero"/>
        <c:crossBetween val="midCat"/>
      </c:valAx>
      <c:valAx>
        <c:axId val="304949584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Force X-dir (N)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9024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Max Force-Y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Fluids!$F$23:$F$26</c:f>
              <c:numCache>
                <c:formatCode>0.00</c:formatCode>
                <c:ptCount val="4"/>
                <c:pt idx="0">
                  <c:v>2733.2960216923202</c:v>
                </c:pt>
                <c:pt idx="1">
                  <c:v>3357.5579744776701</c:v>
                </c:pt>
                <c:pt idx="2">
                  <c:v>2349.8530046143201</c:v>
                </c:pt>
                <c:pt idx="3">
                  <c:v>1993.2078206829699</c:v>
                </c:pt>
              </c:numCache>
            </c:numRef>
          </c:yVal>
          <c:smooth val="1"/>
        </c:ser>
        <c:ser>
          <c:idx val="1"/>
          <c:order val="1"/>
          <c:tx>
            <c:v>Min Force-Y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Fluids!$G$23:$G$26</c:f>
              <c:numCache>
                <c:formatCode>0.00</c:formatCode>
                <c:ptCount val="4"/>
                <c:pt idx="0">
                  <c:v>-529.60322261209899</c:v>
                </c:pt>
                <c:pt idx="1">
                  <c:v>-4243.9415230553104</c:v>
                </c:pt>
                <c:pt idx="2">
                  <c:v>-671.27449988971398</c:v>
                </c:pt>
                <c:pt idx="3">
                  <c:v>-785.06486967267006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698064"/>
        <c:axId val="305698624"/>
      </c:scatterChart>
      <c:valAx>
        <c:axId val="30569806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Pressure (bar)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698624"/>
        <c:crosses val="autoZero"/>
        <c:crossBetween val="midCat"/>
      </c:valAx>
      <c:valAx>
        <c:axId val="3056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Force Y-Dir (N)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69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Fluids!$H$23:$H$26</c:f>
              <c:numCache>
                <c:formatCode>0.00</c:formatCode>
                <c:ptCount val="4"/>
                <c:pt idx="0">
                  <c:v>4043.9951749608599</c:v>
                </c:pt>
                <c:pt idx="1">
                  <c:v>4074.2193764894701</c:v>
                </c:pt>
                <c:pt idx="2">
                  <c:v>7013.2928792897001</c:v>
                </c:pt>
                <c:pt idx="3">
                  <c:v>2432.7464318079201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Fluids!$I$23:$I$26</c:f>
              <c:numCache>
                <c:formatCode>0.00</c:formatCode>
                <c:ptCount val="4"/>
                <c:pt idx="0">
                  <c:v>-924.17330787730702</c:v>
                </c:pt>
                <c:pt idx="1">
                  <c:v>-439.739262695977</c:v>
                </c:pt>
                <c:pt idx="2">
                  <c:v>-1229.61959548507</c:v>
                </c:pt>
                <c:pt idx="3">
                  <c:v>-149.17399322309501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1424"/>
        <c:axId val="305701984"/>
      </c:scatterChart>
      <c:valAx>
        <c:axId val="3057014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1984"/>
        <c:crosses val="autoZero"/>
        <c:crossBetween val="midCat"/>
      </c:valAx>
      <c:valAx>
        <c:axId val="30570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1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37358708189158019"/>
                  <c:y val="7.016757520694528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Fluids!$A$23:$A$26</c:f>
              <c:numCache>
                <c:formatCode>General</c:formatCode>
                <c:ptCount val="4"/>
                <c:pt idx="0">
                  <c:v>14</c:v>
                </c:pt>
                <c:pt idx="1">
                  <c:v>16.07</c:v>
                </c:pt>
                <c:pt idx="2">
                  <c:v>17.670000000000002</c:v>
                </c:pt>
                <c:pt idx="3">
                  <c:v>19.100000000000001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4224"/>
        <c:axId val="305704784"/>
      </c:scatterChart>
      <c:valAx>
        <c:axId val="3057042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4784"/>
        <c:crosses val="autoZero"/>
        <c:crossBetween val="midCat"/>
      </c:valAx>
      <c:valAx>
        <c:axId val="305704784"/>
        <c:scaling>
          <c:orientation val="minMax"/>
          <c:min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33270500191790325"/>
                  <c:y val="-0.486947375241846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'Defleksi All K'!$M$4:$M$14</c:f>
              <c:numCache>
                <c:formatCode>General</c:formatCode>
                <c:ptCount val="11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1.25</c:v>
                </c:pt>
                <c:pt idx="4">
                  <c:v>2.5</c:v>
                </c:pt>
                <c:pt idx="5">
                  <c:v>5</c:v>
                </c:pt>
                <c:pt idx="6">
                  <c:v>9</c:v>
                </c:pt>
                <c:pt idx="7">
                  <c:v>12</c:v>
                </c:pt>
                <c:pt idx="8">
                  <c:v>15</c:v>
                </c:pt>
                <c:pt idx="9">
                  <c:v>17</c:v>
                </c:pt>
                <c:pt idx="10">
                  <c:v>20</c:v>
                </c:pt>
              </c:numCache>
            </c:numRef>
          </c:xVal>
          <c:yVal>
            <c:numRef>
              <c:f>'Defleksi All K'!$O$4:$O$14</c:f>
              <c:numCache>
                <c:formatCode>0.00</c:formatCode>
                <c:ptCount val="11"/>
                <c:pt idx="0">
                  <c:v>6.5574399387208304</c:v>
                </c:pt>
                <c:pt idx="1">
                  <c:v>5.731261020880595</c:v>
                </c:pt>
                <c:pt idx="2">
                  <c:v>5.3479843599846717</c:v>
                </c:pt>
                <c:pt idx="3">
                  <c:v>5.0740000644648235</c:v>
                </c:pt>
                <c:pt idx="4">
                  <c:v>4.1500000000000004</c:v>
                </c:pt>
                <c:pt idx="5">
                  <c:v>3.3031809981731044</c:v>
                </c:pt>
                <c:pt idx="6">
                  <c:v>2.6</c:v>
                </c:pt>
                <c:pt idx="7">
                  <c:v>2.2999999999999998</c:v>
                </c:pt>
                <c:pt idx="8">
                  <c:v>2.12</c:v>
                </c:pt>
                <c:pt idx="9">
                  <c:v>2.04</c:v>
                </c:pt>
                <c:pt idx="10">
                  <c:v>1.9746831466138526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7024"/>
        <c:axId val="305707584"/>
      </c:scatterChart>
      <c:valAx>
        <c:axId val="30570702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7584"/>
        <c:crosses val="autoZero"/>
        <c:crossBetween val="midCat"/>
        <c:majorUnit val="10"/>
      </c:valAx>
      <c:valAx>
        <c:axId val="305707584"/>
        <c:scaling>
          <c:orientation val="minMax"/>
          <c:max val="7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702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'0.5K1+Fluid'!$B$3:$Q$3</c:f>
              <c:numCache>
                <c:formatCode>General</c:formatCode>
                <c:ptCount val="16"/>
                <c:pt idx="0">
                  <c:v>106000</c:v>
                </c:pt>
                <c:pt idx="1">
                  <c:v>114000</c:v>
                </c:pt>
                <c:pt idx="2">
                  <c:v>12000</c:v>
                </c:pt>
                <c:pt idx="3">
                  <c:v>-5340</c:v>
                </c:pt>
                <c:pt idx="4">
                  <c:v>64500</c:v>
                </c:pt>
                <c:pt idx="5">
                  <c:v>130000</c:v>
                </c:pt>
                <c:pt idx="6">
                  <c:v>127000</c:v>
                </c:pt>
                <c:pt idx="7">
                  <c:v>63700</c:v>
                </c:pt>
                <c:pt idx="8">
                  <c:v>-6050</c:v>
                </c:pt>
                <c:pt idx="9">
                  <c:v>12900</c:v>
                </c:pt>
                <c:pt idx="10">
                  <c:v>115000</c:v>
                </c:pt>
                <c:pt idx="11">
                  <c:v>107000</c:v>
                </c:pt>
                <c:pt idx="12">
                  <c:v>399000</c:v>
                </c:pt>
                <c:pt idx="13">
                  <c:v>323000</c:v>
                </c:pt>
                <c:pt idx="14">
                  <c:v>322000</c:v>
                </c:pt>
                <c:pt idx="15">
                  <c:v>399000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'0.5K1+Fluid'!$B$14:$Q$14</c:f>
              <c:numCache>
                <c:formatCode>General</c:formatCode>
                <c:ptCount val="16"/>
                <c:pt idx="0">
                  <c:v>91000</c:v>
                </c:pt>
                <c:pt idx="1">
                  <c:v>99000</c:v>
                </c:pt>
                <c:pt idx="2">
                  <c:v>11400</c:v>
                </c:pt>
                <c:pt idx="3">
                  <c:v>-6130</c:v>
                </c:pt>
                <c:pt idx="4">
                  <c:v>45800</c:v>
                </c:pt>
                <c:pt idx="5">
                  <c:v>102000</c:v>
                </c:pt>
                <c:pt idx="6">
                  <c:v>100000</c:v>
                </c:pt>
                <c:pt idx="7">
                  <c:v>45000</c:v>
                </c:pt>
                <c:pt idx="8">
                  <c:v>-6550</c:v>
                </c:pt>
                <c:pt idx="9">
                  <c:v>11900</c:v>
                </c:pt>
                <c:pt idx="10">
                  <c:v>99500</c:v>
                </c:pt>
                <c:pt idx="11">
                  <c:v>90000</c:v>
                </c:pt>
                <c:pt idx="12">
                  <c:v>332000</c:v>
                </c:pt>
                <c:pt idx="13">
                  <c:v>268000</c:v>
                </c:pt>
                <c:pt idx="14">
                  <c:v>267000</c:v>
                </c:pt>
                <c:pt idx="15">
                  <c:v>332000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'0.5K1+Fluid'!$B$24:$Q$24</c:f>
              <c:numCache>
                <c:formatCode>General</c:formatCode>
                <c:ptCount val="16"/>
                <c:pt idx="0">
                  <c:v>75600</c:v>
                </c:pt>
                <c:pt idx="1">
                  <c:v>81800</c:v>
                </c:pt>
                <c:pt idx="2">
                  <c:v>9630</c:v>
                </c:pt>
                <c:pt idx="3">
                  <c:v>-5260</c:v>
                </c:pt>
                <c:pt idx="4">
                  <c:v>37700</c:v>
                </c:pt>
                <c:pt idx="5">
                  <c:v>84100</c:v>
                </c:pt>
                <c:pt idx="6">
                  <c:v>82800</c:v>
                </c:pt>
                <c:pt idx="7">
                  <c:v>37100</c:v>
                </c:pt>
                <c:pt idx="8">
                  <c:v>-5610</c:v>
                </c:pt>
                <c:pt idx="9">
                  <c:v>10000</c:v>
                </c:pt>
                <c:pt idx="10">
                  <c:v>82200</c:v>
                </c:pt>
                <c:pt idx="11">
                  <c:v>74700</c:v>
                </c:pt>
                <c:pt idx="12">
                  <c:v>275000</c:v>
                </c:pt>
                <c:pt idx="13">
                  <c:v>222000</c:v>
                </c:pt>
                <c:pt idx="14">
                  <c:v>221000</c:v>
                </c:pt>
                <c:pt idx="15">
                  <c:v>275000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'0.5K1+Fluid'!$B$34:$Q$34</c:f>
              <c:numCache>
                <c:formatCode>General</c:formatCode>
                <c:ptCount val="16"/>
                <c:pt idx="0">
                  <c:v>57600</c:v>
                </c:pt>
                <c:pt idx="1">
                  <c:v>61800</c:v>
                </c:pt>
                <c:pt idx="2">
                  <c:v>7570</c:v>
                </c:pt>
                <c:pt idx="3">
                  <c:v>-4260</c:v>
                </c:pt>
                <c:pt idx="4">
                  <c:v>28400</c:v>
                </c:pt>
                <c:pt idx="5">
                  <c:v>63600</c:v>
                </c:pt>
                <c:pt idx="6">
                  <c:v>62600</c:v>
                </c:pt>
                <c:pt idx="7">
                  <c:v>27900</c:v>
                </c:pt>
                <c:pt idx="8">
                  <c:v>-4520</c:v>
                </c:pt>
                <c:pt idx="9">
                  <c:v>7860</c:v>
                </c:pt>
                <c:pt idx="10">
                  <c:v>62100</c:v>
                </c:pt>
                <c:pt idx="11">
                  <c:v>57000</c:v>
                </c:pt>
                <c:pt idx="12">
                  <c:v>209000</c:v>
                </c:pt>
                <c:pt idx="13">
                  <c:v>169000</c:v>
                </c:pt>
                <c:pt idx="14">
                  <c:v>168000</c:v>
                </c:pt>
                <c:pt idx="15">
                  <c:v>209000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11504"/>
        <c:axId val="305712064"/>
      </c:scatterChart>
      <c:valAx>
        <c:axId val="30571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12064"/>
        <c:crosses val="autoZero"/>
        <c:crossBetween val="midCat"/>
      </c:valAx>
      <c:valAx>
        <c:axId val="30571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1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176212</xdr:colOff>
      <xdr:row>6</xdr:row>
      <xdr:rowOff>71437</xdr:rowOff>
    </xdr:from>
    <xdr:to>
      <xdr:col>25</xdr:col>
      <xdr:colOff>152400</xdr:colOff>
      <xdr:row>33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590550</xdr:colOff>
      <xdr:row>35</xdr:row>
      <xdr:rowOff>114300</xdr:rowOff>
    </xdr:from>
    <xdr:to>
      <xdr:col>22</xdr:col>
      <xdr:colOff>323850</xdr:colOff>
      <xdr:row>62</xdr:row>
      <xdr:rowOff>119063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71</xdr:row>
      <xdr:rowOff>0</xdr:rowOff>
    </xdr:from>
    <xdr:to>
      <xdr:col>24</xdr:col>
      <xdr:colOff>585788</xdr:colOff>
      <xdr:row>98</xdr:row>
      <xdr:rowOff>4763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0</xdr:row>
      <xdr:rowOff>100011</xdr:rowOff>
    </xdr:from>
    <xdr:to>
      <xdr:col>20</xdr:col>
      <xdr:colOff>285750</xdr:colOff>
      <xdr:row>24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25</xdr:row>
      <xdr:rowOff>95250</xdr:rowOff>
    </xdr:from>
    <xdr:to>
      <xdr:col>20</xdr:col>
      <xdr:colOff>271463</xdr:colOff>
      <xdr:row>49</xdr:row>
      <xdr:rowOff>119063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600075</xdr:colOff>
      <xdr:row>50</xdr:row>
      <xdr:rowOff>19050</xdr:rowOff>
    </xdr:from>
    <xdr:to>
      <xdr:col>20</xdr:col>
      <xdr:colOff>271463</xdr:colOff>
      <xdr:row>74</xdr:row>
      <xdr:rowOff>61913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19050</xdr:colOff>
      <xdr:row>27</xdr:row>
      <xdr:rowOff>95251</xdr:rowOff>
    </xdr:from>
    <xdr:to>
      <xdr:col>9</xdr:col>
      <xdr:colOff>161925</xdr:colOff>
      <xdr:row>42</xdr:row>
      <xdr:rowOff>142876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128586</xdr:colOff>
      <xdr:row>17</xdr:row>
      <xdr:rowOff>109536</xdr:rowOff>
    </xdr:from>
    <xdr:to>
      <xdr:col>25</xdr:col>
      <xdr:colOff>590549</xdr:colOff>
      <xdr:row>42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133350</xdr:colOff>
      <xdr:row>1</xdr:row>
      <xdr:rowOff>9525</xdr:rowOff>
    </xdr:from>
    <xdr:to>
      <xdr:col>29</xdr:col>
      <xdr:colOff>557212</xdr:colOff>
      <xdr:row>26</xdr:row>
      <xdr:rowOff>166688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152400</xdr:colOff>
      <xdr:row>28</xdr:row>
      <xdr:rowOff>0</xdr:rowOff>
    </xdr:from>
    <xdr:to>
      <xdr:col>29</xdr:col>
      <xdr:colOff>576262</xdr:colOff>
      <xdr:row>53</xdr:row>
      <xdr:rowOff>128588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200025</xdr:colOff>
      <xdr:row>54</xdr:row>
      <xdr:rowOff>104775</xdr:rowOff>
    </xdr:from>
    <xdr:to>
      <xdr:col>30</xdr:col>
      <xdr:colOff>14287</xdr:colOff>
      <xdr:row>79</xdr:row>
      <xdr:rowOff>33338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161925</xdr:colOff>
      <xdr:row>1</xdr:row>
      <xdr:rowOff>19050</xdr:rowOff>
    </xdr:from>
    <xdr:to>
      <xdr:col>29</xdr:col>
      <xdr:colOff>585787</xdr:colOff>
      <xdr:row>26</xdr:row>
      <xdr:rowOff>176213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114300</xdr:colOff>
      <xdr:row>28</xdr:row>
      <xdr:rowOff>114300</xdr:rowOff>
    </xdr:from>
    <xdr:to>
      <xdr:col>29</xdr:col>
      <xdr:colOff>538162</xdr:colOff>
      <xdr:row>54</xdr:row>
      <xdr:rowOff>80963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104775</xdr:colOff>
      <xdr:row>54</xdr:row>
      <xdr:rowOff>161925</xdr:rowOff>
    </xdr:from>
    <xdr:to>
      <xdr:col>29</xdr:col>
      <xdr:colOff>528637</xdr:colOff>
      <xdr:row>79</xdr:row>
      <xdr:rowOff>90488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509587</xdr:colOff>
      <xdr:row>4</xdr:row>
      <xdr:rowOff>166687</xdr:rowOff>
    </xdr:from>
    <xdr:to>
      <xdr:col>19</xdr:col>
      <xdr:colOff>390525</xdr:colOff>
      <xdr:row>28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52386</xdr:rowOff>
    </xdr:from>
    <xdr:to>
      <xdr:col>30</xdr:col>
      <xdr:colOff>423862</xdr:colOff>
      <xdr:row>26</xdr:row>
      <xdr:rowOff>47624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26</xdr:row>
      <xdr:rowOff>171450</xdr:rowOff>
    </xdr:from>
    <xdr:to>
      <xdr:col>30</xdr:col>
      <xdr:colOff>423862</xdr:colOff>
      <xdr:row>52</xdr:row>
      <xdr:rowOff>138113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19050</xdr:colOff>
      <xdr:row>53</xdr:row>
      <xdr:rowOff>85725</xdr:rowOff>
    </xdr:from>
    <xdr:to>
      <xdr:col>30</xdr:col>
      <xdr:colOff>442912</xdr:colOff>
      <xdr:row>78</xdr:row>
      <xdr:rowOff>14288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A76" workbookViewId="0">
      <selection activeCell="J20" sqref="J20"/>
    </sheetView>
  </sheetViews>
  <sheetFormatPr defaultRowHeight="12.75" x14ac:dyDescent="0.25"/>
  <cols>
    <col min="1" max="1" width="3.5703125" style="2" customWidth="1"/>
    <col min="2" max="4" width="9.140625" style="2"/>
    <col min="5" max="5" width="7.85546875" style="2" bestFit="1" customWidth="1"/>
    <col min="6" max="8" width="9.140625" style="2"/>
    <col min="9" max="9" width="9.140625" style="2" customWidth="1"/>
    <col min="10" max="10" width="9.140625" style="2"/>
    <col min="11" max="11" width="9.140625" style="2" customWidth="1"/>
    <col min="12" max="16384" width="9.140625" style="2"/>
  </cols>
  <sheetData>
    <row r="1" spans="1:11" x14ac:dyDescent="0.25">
      <c r="B1" s="4" t="s">
        <v>32</v>
      </c>
    </row>
    <row r="2" spans="1:11" x14ac:dyDescent="0.25">
      <c r="B2" s="2" t="s">
        <v>26</v>
      </c>
      <c r="C2" s="2" t="s">
        <v>29</v>
      </c>
      <c r="D2" s="2" t="s">
        <v>30</v>
      </c>
      <c r="E2" s="2" t="s">
        <v>31</v>
      </c>
    </row>
    <row r="3" spans="1:11" x14ac:dyDescent="0.25">
      <c r="A3" s="3">
        <v>1</v>
      </c>
      <c r="B3" s="3">
        <v>3.411</v>
      </c>
      <c r="C3" s="24">
        <v>1.3937999999999999</v>
      </c>
      <c r="D3" s="23">
        <v>1.6031E-2</v>
      </c>
      <c r="E3" s="25">
        <v>22.135999999999999</v>
      </c>
      <c r="G3" s="27">
        <f>+C3</f>
        <v>1.3937999999999999</v>
      </c>
      <c r="H3" s="27">
        <f>+D3</f>
        <v>1.6031E-2</v>
      </c>
      <c r="I3" s="27">
        <f>+E3</f>
        <v>22.135999999999999</v>
      </c>
    </row>
    <row r="4" spans="1:11" x14ac:dyDescent="0.25">
      <c r="A4" s="3">
        <f>1+A3</f>
        <v>2</v>
      </c>
      <c r="B4" s="3">
        <v>3.7850000000000001</v>
      </c>
      <c r="C4" s="24">
        <v>12.561</v>
      </c>
      <c r="D4" s="23">
        <v>1.7115999999999999E-2</v>
      </c>
      <c r="E4" s="25">
        <v>3.1387999999999998</v>
      </c>
      <c r="G4" s="27">
        <f>+G3+C4</f>
        <v>13.954800000000001</v>
      </c>
      <c r="H4" s="27">
        <f>+H3+D4</f>
        <v>3.3146999999999996E-2</v>
      </c>
      <c r="I4" s="27">
        <f>+I3+E4</f>
        <v>25.274799999999999</v>
      </c>
    </row>
    <row r="5" spans="1:11" x14ac:dyDescent="0.25">
      <c r="A5" s="3">
        <f t="shared" ref="A5:A32" si="0">1+A4</f>
        <v>3</v>
      </c>
      <c r="B5" s="3">
        <v>4.7869999999999999</v>
      </c>
      <c r="C5" s="24">
        <v>5.4375</v>
      </c>
      <c r="D5" s="23">
        <v>1.8796E-2</v>
      </c>
      <c r="E5" s="25">
        <v>0.10276</v>
      </c>
      <c r="G5" s="27">
        <f t="shared" ref="G5:G32" si="1">+G4+C5</f>
        <v>19.392299999999999</v>
      </c>
      <c r="H5" s="27">
        <f t="shared" ref="H5:H32" si="2">+H4+D5</f>
        <v>5.1942999999999996E-2</v>
      </c>
      <c r="I5" s="27">
        <f t="shared" ref="I5:I32" si="3">+I4+E5</f>
        <v>25.377559999999999</v>
      </c>
    </row>
    <row r="6" spans="1:11" x14ac:dyDescent="0.25">
      <c r="A6" s="3">
        <f t="shared" si="0"/>
        <v>4</v>
      </c>
      <c r="B6" s="3">
        <v>7.5326000000000004</v>
      </c>
      <c r="C6" s="24">
        <v>2.3091E-2</v>
      </c>
      <c r="D6" s="23">
        <v>0.68039000000000005</v>
      </c>
      <c r="E6" s="25">
        <v>17.849</v>
      </c>
      <c r="G6" s="27">
        <f t="shared" si="1"/>
        <v>19.415391</v>
      </c>
      <c r="H6" s="27">
        <f t="shared" si="2"/>
        <v>0.73233300000000001</v>
      </c>
      <c r="I6" s="27">
        <f t="shared" si="3"/>
        <v>43.226559999999999</v>
      </c>
    </row>
    <row r="7" spans="1:11" x14ac:dyDescent="0.25">
      <c r="A7" s="3">
        <f t="shared" si="0"/>
        <v>5</v>
      </c>
      <c r="B7" s="3">
        <v>9.1760000000000002</v>
      </c>
      <c r="C7" s="24">
        <v>2.0669</v>
      </c>
      <c r="D7" s="23">
        <v>55.829000000000001</v>
      </c>
      <c r="E7" s="25">
        <v>0.61709999999999998</v>
      </c>
      <c r="G7" s="27">
        <f t="shared" si="1"/>
        <v>21.482291</v>
      </c>
      <c r="H7" s="27">
        <f t="shared" si="2"/>
        <v>56.561332999999998</v>
      </c>
      <c r="I7" s="27">
        <f t="shared" si="3"/>
        <v>43.84366</v>
      </c>
    </row>
    <row r="8" spans="1:11" x14ac:dyDescent="0.25">
      <c r="A8" s="3">
        <f t="shared" si="0"/>
        <v>6</v>
      </c>
      <c r="B8" s="3">
        <v>9.6486999999999998</v>
      </c>
      <c r="C8" s="24">
        <v>6.3103999999999996</v>
      </c>
      <c r="D8" s="23">
        <v>10.486000000000001</v>
      </c>
      <c r="E8" s="25">
        <v>0.63405</v>
      </c>
      <c r="G8" s="27">
        <f t="shared" si="1"/>
        <v>27.792690999999998</v>
      </c>
      <c r="H8" s="27">
        <f t="shared" si="2"/>
        <v>67.047332999999995</v>
      </c>
      <c r="I8" s="27">
        <f t="shared" si="3"/>
        <v>44.477710000000002</v>
      </c>
    </row>
    <row r="9" spans="1:11" x14ac:dyDescent="0.25">
      <c r="A9" s="3">
        <f t="shared" si="0"/>
        <v>7</v>
      </c>
      <c r="B9" s="3">
        <v>10.089</v>
      </c>
      <c r="C9" s="24">
        <v>0.36314999999999997</v>
      </c>
      <c r="D9" s="23">
        <v>15.189</v>
      </c>
      <c r="E9" s="25">
        <v>6.5075999999999997E-3</v>
      </c>
      <c r="G9" s="27">
        <f t="shared" si="1"/>
        <v>28.155840999999999</v>
      </c>
      <c r="H9" s="27">
        <f t="shared" si="2"/>
        <v>82.236333000000002</v>
      </c>
      <c r="I9" s="27">
        <f t="shared" si="3"/>
        <v>44.484217600000001</v>
      </c>
    </row>
    <row r="10" spans="1:11" x14ac:dyDescent="0.25">
      <c r="A10" s="3">
        <f t="shared" si="0"/>
        <v>8</v>
      </c>
      <c r="B10" s="3">
        <v>10.225</v>
      </c>
      <c r="C10" s="24">
        <v>2.8887999999999998</v>
      </c>
      <c r="D10" s="22">
        <v>1.1676</v>
      </c>
      <c r="E10" s="25">
        <v>3.1172</v>
      </c>
      <c r="G10" s="27">
        <f t="shared" si="1"/>
        <v>31.044640999999999</v>
      </c>
      <c r="H10" s="27">
        <f t="shared" si="2"/>
        <v>83.403932999999995</v>
      </c>
      <c r="I10" s="27">
        <f t="shared" si="3"/>
        <v>47.601417599999998</v>
      </c>
    </row>
    <row r="11" spans="1:11" x14ac:dyDescent="0.25">
      <c r="A11" s="3">
        <f t="shared" si="0"/>
        <v>9</v>
      </c>
      <c r="B11" s="3">
        <v>11.282999999999999</v>
      </c>
      <c r="C11" s="24">
        <v>2.4556999999999999E-2</v>
      </c>
      <c r="D11" s="22">
        <v>1.5858000000000001</v>
      </c>
      <c r="E11" s="25">
        <v>0.33406999999999998</v>
      </c>
      <c r="G11" s="27">
        <f t="shared" si="1"/>
        <v>31.069198</v>
      </c>
      <c r="H11" s="27">
        <f t="shared" si="2"/>
        <v>84.989733000000001</v>
      </c>
      <c r="I11" s="27">
        <f t="shared" si="3"/>
        <v>47.935487599999995</v>
      </c>
    </row>
    <row r="12" spans="1:11" x14ac:dyDescent="0.25">
      <c r="A12" s="3">
        <f t="shared" si="0"/>
        <v>10</v>
      </c>
      <c r="B12" s="3">
        <v>11.478</v>
      </c>
      <c r="C12" s="24">
        <v>1.0295000000000001</v>
      </c>
      <c r="D12" s="22">
        <v>1.8162</v>
      </c>
      <c r="E12" s="25">
        <v>0.94510000000000005</v>
      </c>
      <c r="G12" s="27">
        <f t="shared" si="1"/>
        <v>32.098697999999999</v>
      </c>
      <c r="H12" s="27">
        <f t="shared" si="2"/>
        <v>86.805932999999996</v>
      </c>
      <c r="I12" s="27">
        <f t="shared" si="3"/>
        <v>48.880587599999998</v>
      </c>
    </row>
    <row r="13" spans="1:11" x14ac:dyDescent="0.25">
      <c r="A13" s="3">
        <f t="shared" si="0"/>
        <v>11</v>
      </c>
      <c r="B13" s="3">
        <v>11.717000000000001</v>
      </c>
      <c r="C13" s="24">
        <v>6.4298999999999997E-3</v>
      </c>
      <c r="D13" s="22">
        <v>1.0582</v>
      </c>
      <c r="E13" s="25">
        <v>0.45800000000000002</v>
      </c>
      <c r="G13" s="27">
        <f t="shared" si="1"/>
        <v>32.105127899999999</v>
      </c>
      <c r="H13" s="27">
        <f t="shared" si="2"/>
        <v>87.864132999999995</v>
      </c>
      <c r="I13" s="27">
        <f t="shared" si="3"/>
        <v>49.338587599999997</v>
      </c>
    </row>
    <row r="14" spans="1:11" x14ac:dyDescent="0.25">
      <c r="A14" s="3">
        <f t="shared" si="0"/>
        <v>12</v>
      </c>
      <c r="B14" s="3">
        <v>11.920999999999999</v>
      </c>
      <c r="C14" s="24">
        <v>4.0235000000000003</v>
      </c>
      <c r="D14" s="22">
        <v>1.9358</v>
      </c>
      <c r="E14" s="25">
        <v>2.4257000000000001E-2</v>
      </c>
      <c r="G14" s="27">
        <f t="shared" si="1"/>
        <v>36.128627899999998</v>
      </c>
      <c r="H14" s="27">
        <f t="shared" si="2"/>
        <v>89.799932999999996</v>
      </c>
      <c r="I14" s="27">
        <f t="shared" si="3"/>
        <v>49.362844599999995</v>
      </c>
    </row>
    <row r="15" spans="1:11" x14ac:dyDescent="0.25">
      <c r="A15" s="3">
        <f t="shared" si="0"/>
        <v>13</v>
      </c>
      <c r="B15" s="3">
        <v>12.212999999999999</v>
      </c>
      <c r="C15" s="24">
        <v>1.2638</v>
      </c>
      <c r="D15" s="22">
        <v>0.22833999999999999</v>
      </c>
      <c r="E15" s="25">
        <v>0.37280000000000002</v>
      </c>
      <c r="G15" s="27">
        <f t="shared" si="1"/>
        <v>37.392427900000001</v>
      </c>
      <c r="H15" s="27">
        <f t="shared" si="2"/>
        <v>90.028272999999999</v>
      </c>
      <c r="I15" s="27">
        <f t="shared" si="3"/>
        <v>49.735644599999993</v>
      </c>
    </row>
    <row r="16" spans="1:11" x14ac:dyDescent="0.25">
      <c r="A16" s="3">
        <f t="shared" si="0"/>
        <v>14</v>
      </c>
      <c r="B16" s="3">
        <v>12.321999999999999</v>
      </c>
      <c r="C16" s="24">
        <v>0.25752999999999998</v>
      </c>
      <c r="D16" s="22">
        <v>2.6656E-4</v>
      </c>
      <c r="E16" s="25">
        <v>6.1496000000000002E-2</v>
      </c>
      <c r="F16" s="12"/>
      <c r="G16" s="27">
        <f t="shared" si="1"/>
        <v>37.649957900000004</v>
      </c>
      <c r="H16" s="27">
        <f t="shared" si="2"/>
        <v>90.028539559999999</v>
      </c>
      <c r="I16" s="27">
        <f t="shared" si="3"/>
        <v>49.797140599999992</v>
      </c>
      <c r="J16" s="20"/>
      <c r="K16" s="21"/>
    </row>
    <row r="17" spans="1:11" x14ac:dyDescent="0.25">
      <c r="A17" s="3">
        <f t="shared" si="0"/>
        <v>15</v>
      </c>
      <c r="B17" s="3">
        <v>12.468</v>
      </c>
      <c r="C17" s="24">
        <v>13.308999999999999</v>
      </c>
      <c r="D17" s="22">
        <v>0.1036</v>
      </c>
      <c r="E17" s="25">
        <v>7.7562999999999993E-2</v>
      </c>
      <c r="F17" s="12"/>
      <c r="G17" s="27">
        <f t="shared" si="1"/>
        <v>50.958957900000001</v>
      </c>
      <c r="H17" s="27">
        <f t="shared" si="2"/>
        <v>90.132139559999999</v>
      </c>
      <c r="I17" s="27">
        <f t="shared" si="3"/>
        <v>49.874703599999989</v>
      </c>
      <c r="J17" s="20"/>
      <c r="K17" s="21"/>
    </row>
    <row r="18" spans="1:11" x14ac:dyDescent="0.25">
      <c r="A18" s="3">
        <f t="shared" si="0"/>
        <v>16</v>
      </c>
      <c r="B18" s="3">
        <v>12.994</v>
      </c>
      <c r="C18" s="24">
        <v>2.4283000000000001</v>
      </c>
      <c r="D18" s="22">
        <v>0.38880999999999999</v>
      </c>
      <c r="E18" s="25">
        <v>6.9542000000000007E-2</v>
      </c>
      <c r="F18" s="12"/>
      <c r="G18" s="27">
        <f t="shared" si="1"/>
        <v>53.387257900000002</v>
      </c>
      <c r="H18" s="27">
        <f t="shared" si="2"/>
        <v>90.520949560000005</v>
      </c>
      <c r="I18" s="27">
        <f t="shared" si="3"/>
        <v>49.944245599999988</v>
      </c>
      <c r="J18" s="20"/>
      <c r="K18" s="21"/>
    </row>
    <row r="19" spans="1:11" x14ac:dyDescent="0.25">
      <c r="A19" s="3">
        <f t="shared" si="0"/>
        <v>17</v>
      </c>
      <c r="B19" s="3">
        <v>13.670999999999999</v>
      </c>
      <c r="C19" s="24">
        <v>1.8706</v>
      </c>
      <c r="D19" s="22">
        <v>0.12142</v>
      </c>
      <c r="E19" s="25">
        <v>5.9206000000000003</v>
      </c>
      <c r="F19" s="12"/>
      <c r="G19" s="27">
        <f t="shared" si="1"/>
        <v>55.257857900000005</v>
      </c>
      <c r="H19" s="27">
        <f t="shared" si="2"/>
        <v>90.642369560000006</v>
      </c>
      <c r="I19" s="27">
        <f t="shared" si="3"/>
        <v>55.864845599999988</v>
      </c>
      <c r="J19" s="20"/>
      <c r="K19" s="21"/>
    </row>
    <row r="20" spans="1:11" x14ac:dyDescent="0.25">
      <c r="A20" s="3">
        <f t="shared" si="0"/>
        <v>18</v>
      </c>
      <c r="B20" s="3">
        <v>13.698</v>
      </c>
      <c r="C20" s="24">
        <v>21.492999999999999</v>
      </c>
      <c r="D20" s="22">
        <v>0.88424000000000003</v>
      </c>
      <c r="E20" s="25">
        <v>0.38218000000000002</v>
      </c>
      <c r="F20" s="12"/>
      <c r="G20" s="27">
        <f t="shared" si="1"/>
        <v>76.7508579</v>
      </c>
      <c r="H20" s="27">
        <f t="shared" si="2"/>
        <v>91.526609560000011</v>
      </c>
      <c r="I20" s="27">
        <f t="shared" si="3"/>
        <v>56.247025599999986</v>
      </c>
      <c r="J20" s="20"/>
      <c r="K20" s="21"/>
    </row>
    <row r="21" spans="1:11" x14ac:dyDescent="0.25">
      <c r="A21" s="3">
        <f t="shared" si="0"/>
        <v>19</v>
      </c>
      <c r="B21" s="3">
        <v>14.16</v>
      </c>
      <c r="C21" s="24">
        <v>8.2487999999999992</v>
      </c>
      <c r="D21" s="22">
        <v>0.38664999999999999</v>
      </c>
      <c r="E21" s="25">
        <v>1.0723999999999999E-2</v>
      </c>
      <c r="F21" s="12"/>
      <c r="G21" s="27">
        <f t="shared" si="1"/>
        <v>84.999657900000003</v>
      </c>
      <c r="H21" s="27">
        <f t="shared" si="2"/>
        <v>91.913259560000014</v>
      </c>
      <c r="I21" s="27">
        <f t="shared" si="3"/>
        <v>56.25774959999999</v>
      </c>
      <c r="J21" s="20"/>
      <c r="K21" s="21"/>
    </row>
    <row r="22" spans="1:11" x14ac:dyDescent="0.25">
      <c r="A22" s="3">
        <f t="shared" si="0"/>
        <v>20</v>
      </c>
      <c r="B22" s="3">
        <v>14.407</v>
      </c>
      <c r="C22" s="22">
        <v>2.3395999999999999</v>
      </c>
      <c r="D22" s="22">
        <v>2.6107999999999998</v>
      </c>
      <c r="E22" s="25">
        <v>0.56769000000000003</v>
      </c>
      <c r="F22" s="12"/>
      <c r="G22" s="27">
        <f t="shared" si="1"/>
        <v>87.339257900000007</v>
      </c>
      <c r="H22" s="27">
        <f t="shared" si="2"/>
        <v>94.524059560000012</v>
      </c>
      <c r="I22" s="27">
        <f t="shared" si="3"/>
        <v>56.825439599999989</v>
      </c>
      <c r="J22" s="20"/>
      <c r="K22" s="21"/>
    </row>
    <row r="23" spans="1:11" x14ac:dyDescent="0.25">
      <c r="A23" s="3">
        <f t="shared" si="0"/>
        <v>21</v>
      </c>
      <c r="B23" s="3">
        <v>14.724</v>
      </c>
      <c r="C23" s="22">
        <v>2.8832E-2</v>
      </c>
      <c r="D23" s="22">
        <v>5.6392999999999999E-2</v>
      </c>
      <c r="E23" s="25">
        <v>7.9321000000000002</v>
      </c>
      <c r="F23" s="12"/>
      <c r="G23" s="27">
        <f t="shared" si="1"/>
        <v>87.368089900000001</v>
      </c>
      <c r="H23" s="27">
        <f t="shared" si="2"/>
        <v>94.580452560000012</v>
      </c>
      <c r="I23" s="27">
        <f t="shared" si="3"/>
        <v>64.757539599999987</v>
      </c>
      <c r="J23" s="20"/>
      <c r="K23" s="21"/>
    </row>
    <row r="24" spans="1:11" x14ac:dyDescent="0.25">
      <c r="A24" s="3">
        <f t="shared" si="0"/>
        <v>22</v>
      </c>
      <c r="B24" s="3">
        <v>15.038</v>
      </c>
      <c r="C24" s="22">
        <v>0.16708000000000001</v>
      </c>
      <c r="D24" s="22">
        <v>1.4923000000000001E-2</v>
      </c>
      <c r="E24" s="25">
        <v>3.1817000000000002</v>
      </c>
      <c r="F24" s="12"/>
      <c r="G24" s="27">
        <f t="shared" si="1"/>
        <v>87.5351699</v>
      </c>
      <c r="H24" s="27">
        <f t="shared" si="2"/>
        <v>94.595375560000008</v>
      </c>
      <c r="I24" s="27">
        <f t="shared" si="3"/>
        <v>67.939239599999993</v>
      </c>
      <c r="J24" s="20"/>
      <c r="K24" s="21"/>
    </row>
    <row r="25" spans="1:11" x14ac:dyDescent="0.25">
      <c r="A25" s="3">
        <f t="shared" si="0"/>
        <v>23</v>
      </c>
      <c r="B25" s="3">
        <v>15.317</v>
      </c>
      <c r="C25" s="22">
        <v>0.53793000000000002</v>
      </c>
      <c r="D25" s="22">
        <v>0.26907999999999999</v>
      </c>
      <c r="E25" s="25">
        <v>0.41632000000000002</v>
      </c>
      <c r="F25" s="12"/>
      <c r="G25" s="27">
        <f t="shared" si="1"/>
        <v>88.073099900000003</v>
      </c>
      <c r="H25" s="27">
        <f t="shared" si="2"/>
        <v>94.86445556000001</v>
      </c>
      <c r="I25" s="27">
        <f t="shared" si="3"/>
        <v>68.355559599999992</v>
      </c>
      <c r="J25" s="20"/>
      <c r="K25" s="21"/>
    </row>
    <row r="26" spans="1:11" x14ac:dyDescent="0.25">
      <c r="A26" s="3">
        <f t="shared" si="0"/>
        <v>24</v>
      </c>
      <c r="B26" s="3">
        <v>15.534000000000001</v>
      </c>
      <c r="C26" s="22">
        <v>0.26849000000000001</v>
      </c>
      <c r="D26" s="22">
        <v>1.78</v>
      </c>
      <c r="E26" s="25">
        <v>0.94879999999999998</v>
      </c>
      <c r="F26" s="12"/>
      <c r="G26" s="27">
        <f t="shared" si="1"/>
        <v>88.341589900000002</v>
      </c>
      <c r="H26" s="27">
        <f t="shared" si="2"/>
        <v>96.644455560000011</v>
      </c>
      <c r="I26" s="27">
        <f t="shared" si="3"/>
        <v>69.304359599999998</v>
      </c>
      <c r="J26" s="20"/>
      <c r="K26" s="21"/>
    </row>
    <row r="27" spans="1:11" x14ac:dyDescent="0.25">
      <c r="A27" s="3">
        <f t="shared" si="0"/>
        <v>25</v>
      </c>
      <c r="B27" s="3">
        <v>15.920999999999999</v>
      </c>
      <c r="C27" s="22">
        <v>2.8654000000000002</v>
      </c>
      <c r="D27" s="22">
        <v>6.0838999999999997E-3</v>
      </c>
      <c r="E27" s="25">
        <v>2.0554999999999999</v>
      </c>
      <c r="F27" s="12"/>
      <c r="G27" s="27">
        <f t="shared" si="1"/>
        <v>91.206989899999996</v>
      </c>
      <c r="H27" s="27">
        <f t="shared" si="2"/>
        <v>96.650539460000005</v>
      </c>
      <c r="I27" s="27">
        <f t="shared" si="3"/>
        <v>71.359859599999993</v>
      </c>
      <c r="J27" s="20"/>
      <c r="K27" s="21"/>
    </row>
    <row r="28" spans="1:11" x14ac:dyDescent="0.25">
      <c r="A28" s="3">
        <f t="shared" si="0"/>
        <v>26</v>
      </c>
      <c r="B28" s="3">
        <v>16.114999999999998</v>
      </c>
      <c r="C28" s="22">
        <v>0.52295000000000003</v>
      </c>
      <c r="D28" s="22">
        <v>9.3892000000000003E-2</v>
      </c>
      <c r="E28" s="25">
        <v>2.6033000000000001E-2</v>
      </c>
      <c r="F28" s="12"/>
      <c r="G28" s="27">
        <f t="shared" si="1"/>
        <v>91.729939899999991</v>
      </c>
      <c r="H28" s="27">
        <f t="shared" si="2"/>
        <v>96.744431460000001</v>
      </c>
      <c r="I28" s="27">
        <f t="shared" si="3"/>
        <v>71.385892599999991</v>
      </c>
      <c r="J28" s="20"/>
      <c r="K28" s="21"/>
    </row>
    <row r="29" spans="1:11" x14ac:dyDescent="0.25">
      <c r="A29" s="3">
        <f t="shared" si="0"/>
        <v>27</v>
      </c>
      <c r="B29" s="3">
        <v>16.398</v>
      </c>
      <c r="C29" s="22">
        <v>2.8365999999999999E-2</v>
      </c>
      <c r="D29" s="22">
        <v>1.9021000000000001E-4</v>
      </c>
      <c r="E29" s="25">
        <v>0.62363999999999997</v>
      </c>
      <c r="F29" s="12"/>
      <c r="G29" s="27">
        <f t="shared" si="1"/>
        <v>91.758305899999996</v>
      </c>
      <c r="H29" s="27">
        <f t="shared" si="2"/>
        <v>96.744621670000001</v>
      </c>
      <c r="I29" s="27">
        <f t="shared" si="3"/>
        <v>72.009532599999986</v>
      </c>
      <c r="J29" s="20"/>
      <c r="K29" s="21"/>
    </row>
    <row r="30" spans="1:11" x14ac:dyDescent="0.25">
      <c r="A30" s="3">
        <f t="shared" si="0"/>
        <v>28</v>
      </c>
      <c r="B30" s="3">
        <v>16.492000000000001</v>
      </c>
      <c r="C30" s="22">
        <v>4.231E-2</v>
      </c>
      <c r="D30" s="22">
        <v>0.38788</v>
      </c>
      <c r="E30" s="25">
        <v>8.6008999999999993</v>
      </c>
      <c r="F30" s="12"/>
      <c r="G30" s="27">
        <f t="shared" si="1"/>
        <v>91.800615899999997</v>
      </c>
      <c r="H30" s="27">
        <f t="shared" si="2"/>
        <v>97.132501669999996</v>
      </c>
      <c r="I30" s="27">
        <f t="shared" si="3"/>
        <v>80.610432599999982</v>
      </c>
      <c r="J30" s="20"/>
      <c r="K30" s="21"/>
    </row>
    <row r="31" spans="1:11" x14ac:dyDescent="0.25">
      <c r="A31" s="3">
        <f t="shared" si="0"/>
        <v>29</v>
      </c>
      <c r="B31" s="3">
        <v>16.667000000000002</v>
      </c>
      <c r="C31" s="22">
        <v>0.22999</v>
      </c>
      <c r="D31" s="22">
        <v>1.2876000000000001E-3</v>
      </c>
      <c r="E31" s="22">
        <v>0.43969999999999998</v>
      </c>
      <c r="F31" s="12"/>
      <c r="G31" s="27">
        <f t="shared" si="1"/>
        <v>92.030605899999998</v>
      </c>
      <c r="H31" s="27">
        <f t="shared" si="2"/>
        <v>97.133789269999994</v>
      </c>
      <c r="I31" s="27">
        <f t="shared" si="3"/>
        <v>81.050132599999984</v>
      </c>
      <c r="J31" s="20"/>
      <c r="K31" s="21"/>
    </row>
    <row r="32" spans="1:11" x14ac:dyDescent="0.25">
      <c r="A32" s="3">
        <f t="shared" si="0"/>
        <v>30</v>
      </c>
      <c r="B32" s="3">
        <v>16.960999999999999</v>
      </c>
      <c r="C32" s="22">
        <v>6.6788E-2</v>
      </c>
      <c r="D32" s="22">
        <v>3.4914E-3</v>
      </c>
      <c r="E32" s="22">
        <v>3.1415000000000002</v>
      </c>
      <c r="F32" s="12"/>
      <c r="G32" s="27">
        <f t="shared" si="1"/>
        <v>92.0973939</v>
      </c>
      <c r="H32" s="27">
        <f t="shared" si="2"/>
        <v>97.137280669999996</v>
      </c>
      <c r="I32" s="27">
        <f t="shared" si="3"/>
        <v>84.191632599999977</v>
      </c>
      <c r="J32" s="20"/>
      <c r="K32" s="21"/>
    </row>
    <row r="33" spans="1:11" x14ac:dyDescent="0.25">
      <c r="A33" s="12"/>
      <c r="B33" s="12"/>
      <c r="C33" s="12"/>
      <c r="D33" s="12"/>
      <c r="F33" s="12"/>
      <c r="G33" s="12"/>
      <c r="H33" s="12"/>
      <c r="I33" s="19"/>
      <c r="J33" s="20"/>
      <c r="K33" s="21"/>
    </row>
    <row r="35" spans="1:11" x14ac:dyDescent="0.25">
      <c r="B35" s="4" t="s">
        <v>33</v>
      </c>
    </row>
    <row r="36" spans="1:11" x14ac:dyDescent="0.25">
      <c r="B36" s="2" t="s">
        <v>26</v>
      </c>
      <c r="C36" s="2" t="s">
        <v>29</v>
      </c>
      <c r="D36" s="2" t="s">
        <v>30</v>
      </c>
      <c r="E36" s="2" t="s">
        <v>31</v>
      </c>
    </row>
    <row r="37" spans="1:11" x14ac:dyDescent="0.25">
      <c r="A37" s="3">
        <v>1</v>
      </c>
      <c r="B37" s="3">
        <v>3.8872</v>
      </c>
      <c r="C37" s="26">
        <v>3.6404000000000001</v>
      </c>
      <c r="D37" s="26">
        <v>7.3289999999999998E-5</v>
      </c>
      <c r="E37" s="26">
        <v>9.3566000000000003</v>
      </c>
      <c r="G37" s="27">
        <f>+C37</f>
        <v>3.6404000000000001</v>
      </c>
      <c r="H37" s="27">
        <f>+D37</f>
        <v>7.3289999999999998E-5</v>
      </c>
      <c r="I37" s="27">
        <f>+E37</f>
        <v>9.3566000000000003</v>
      </c>
    </row>
    <row r="38" spans="1:11" x14ac:dyDescent="0.25">
      <c r="A38" s="3">
        <f>1+A37</f>
        <v>2</v>
      </c>
      <c r="B38" s="3">
        <v>4.0453999999999999</v>
      </c>
      <c r="C38" s="26">
        <v>7.1540999999999997</v>
      </c>
      <c r="D38" s="26">
        <v>1.4585999999999999E-4</v>
      </c>
      <c r="E38" s="26">
        <v>6.4607000000000001</v>
      </c>
      <c r="G38" s="27">
        <f>+G37+C38</f>
        <v>10.794499999999999</v>
      </c>
      <c r="H38" s="27">
        <f>+H37+D38</f>
        <v>2.1914999999999999E-4</v>
      </c>
      <c r="I38" s="27">
        <f>+I37+E38</f>
        <v>15.817299999999999</v>
      </c>
    </row>
    <row r="39" spans="1:11" x14ac:dyDescent="0.25">
      <c r="A39" s="3">
        <f t="shared" ref="A39:A66" si="4">1+A38</f>
        <v>3</v>
      </c>
      <c r="B39" s="3">
        <v>5.0166000000000004</v>
      </c>
      <c r="C39" s="26">
        <v>3.8565999999999998</v>
      </c>
      <c r="D39" s="26">
        <v>6.2624000000000002E-5</v>
      </c>
      <c r="E39" s="26">
        <v>0.20205999999999999</v>
      </c>
      <c r="G39" s="27">
        <f t="shared" ref="G39:G66" si="5">+G38+C39</f>
        <v>14.6511</v>
      </c>
      <c r="H39" s="27">
        <f t="shared" ref="H39:H66" si="6">+H38+D39</f>
        <v>2.8177399999999999E-4</v>
      </c>
      <c r="I39" s="27">
        <f t="shared" ref="I39:I66" si="7">+I38+E39</f>
        <v>16.019359999999999</v>
      </c>
    </row>
    <row r="40" spans="1:11" x14ac:dyDescent="0.25">
      <c r="A40" s="3">
        <f t="shared" si="4"/>
        <v>4</v>
      </c>
      <c r="B40" s="3">
        <v>10.938000000000001</v>
      </c>
      <c r="C40" s="26">
        <v>2.6137000000000001E-2</v>
      </c>
      <c r="D40" s="26">
        <v>0.42432999999999998</v>
      </c>
      <c r="E40" s="26">
        <v>6.5125999999999999</v>
      </c>
      <c r="G40" s="27">
        <f t="shared" si="5"/>
        <v>14.677237</v>
      </c>
      <c r="H40" s="27">
        <f t="shared" si="6"/>
        <v>0.424611774</v>
      </c>
      <c r="I40" s="27">
        <f t="shared" si="7"/>
        <v>22.531959999999998</v>
      </c>
    </row>
    <row r="41" spans="1:11" x14ac:dyDescent="0.25">
      <c r="A41" s="3">
        <f t="shared" si="4"/>
        <v>5</v>
      </c>
      <c r="B41" s="3">
        <v>12.069000000000001</v>
      </c>
      <c r="C41" s="26">
        <v>5.3017000000000002E-2</v>
      </c>
      <c r="D41" s="26">
        <v>0.59714999999999996</v>
      </c>
      <c r="E41" s="26">
        <v>6.9501999999999997</v>
      </c>
      <c r="G41" s="27">
        <f t="shared" si="5"/>
        <v>14.730254</v>
      </c>
      <c r="H41" s="27">
        <f t="shared" si="6"/>
        <v>1.021761774</v>
      </c>
      <c r="I41" s="27">
        <f t="shared" si="7"/>
        <v>29.482159999999997</v>
      </c>
    </row>
    <row r="42" spans="1:11" x14ac:dyDescent="0.25">
      <c r="A42" s="3">
        <f t="shared" si="4"/>
        <v>6</v>
      </c>
      <c r="B42" s="3">
        <v>12.819000000000001</v>
      </c>
      <c r="C42" s="26">
        <v>3.5680999999999997E-2</v>
      </c>
      <c r="D42" s="26">
        <v>1.2068000000000001E-2</v>
      </c>
      <c r="E42" s="26">
        <v>0.12282999999999999</v>
      </c>
      <c r="G42" s="27">
        <f t="shared" si="5"/>
        <v>14.765935000000001</v>
      </c>
      <c r="H42" s="27">
        <f t="shared" si="6"/>
        <v>1.033829774</v>
      </c>
      <c r="I42" s="27">
        <f t="shared" si="7"/>
        <v>29.604989999999997</v>
      </c>
    </row>
    <row r="43" spans="1:11" x14ac:dyDescent="0.25">
      <c r="A43" s="3">
        <f t="shared" si="4"/>
        <v>7</v>
      </c>
      <c r="B43" s="3">
        <v>14.385999999999999</v>
      </c>
      <c r="C43" s="26">
        <v>1.6539000000000002E-2</v>
      </c>
      <c r="D43" s="26">
        <v>5.6555</v>
      </c>
      <c r="E43" s="26">
        <v>1.2838E-2</v>
      </c>
      <c r="G43" s="27">
        <f t="shared" si="5"/>
        <v>14.782474000000001</v>
      </c>
      <c r="H43" s="27">
        <f t="shared" si="6"/>
        <v>6.689329774</v>
      </c>
      <c r="I43" s="27">
        <f t="shared" si="7"/>
        <v>29.617827999999996</v>
      </c>
    </row>
    <row r="44" spans="1:11" x14ac:dyDescent="0.25">
      <c r="A44" s="3">
        <f t="shared" si="4"/>
        <v>8</v>
      </c>
      <c r="B44" s="3">
        <v>14.518000000000001</v>
      </c>
      <c r="C44" s="26">
        <v>1.0237000000000001</v>
      </c>
      <c r="D44" s="26">
        <v>0.11631</v>
      </c>
      <c r="E44" s="26">
        <v>2.0704E-3</v>
      </c>
      <c r="G44" s="27">
        <f t="shared" si="5"/>
        <v>15.806174</v>
      </c>
      <c r="H44" s="27">
        <f t="shared" si="6"/>
        <v>6.8056397740000003</v>
      </c>
      <c r="I44" s="27">
        <f t="shared" si="7"/>
        <v>29.619898399999997</v>
      </c>
    </row>
    <row r="45" spans="1:11" x14ac:dyDescent="0.25">
      <c r="A45" s="3">
        <f t="shared" si="4"/>
        <v>9</v>
      </c>
      <c r="B45" s="3">
        <v>14.593</v>
      </c>
      <c r="C45" s="26">
        <v>1.0456999999999999E-2</v>
      </c>
      <c r="D45" s="26">
        <v>5.9540999999999997E-2</v>
      </c>
      <c r="E45" s="26">
        <v>0.17508000000000001</v>
      </c>
      <c r="G45" s="27">
        <f t="shared" si="5"/>
        <v>15.816631000000001</v>
      </c>
      <c r="H45" s="27">
        <f t="shared" si="6"/>
        <v>6.8651807740000006</v>
      </c>
      <c r="I45" s="27">
        <f t="shared" si="7"/>
        <v>29.794978399999998</v>
      </c>
    </row>
    <row r="46" spans="1:11" x14ac:dyDescent="0.25">
      <c r="A46" s="3">
        <f t="shared" si="4"/>
        <v>10</v>
      </c>
      <c r="B46" s="3">
        <v>15.426</v>
      </c>
      <c r="C46" s="26">
        <v>0.48246</v>
      </c>
      <c r="D46" s="26">
        <v>5.0767E-2</v>
      </c>
      <c r="E46" s="26">
        <v>1.3943000000000001E-2</v>
      </c>
      <c r="G46" s="27">
        <f t="shared" si="5"/>
        <v>16.299091000000001</v>
      </c>
      <c r="H46" s="27">
        <f t="shared" si="6"/>
        <v>6.9159477740000002</v>
      </c>
      <c r="I46" s="27">
        <f t="shared" si="7"/>
        <v>29.808921399999999</v>
      </c>
    </row>
    <row r="47" spans="1:11" x14ac:dyDescent="0.25">
      <c r="A47" s="3">
        <f t="shared" si="4"/>
        <v>11</v>
      </c>
      <c r="B47" s="3">
        <v>15.82</v>
      </c>
      <c r="C47" s="26">
        <v>4.2238999999999999E-2</v>
      </c>
      <c r="D47" s="26">
        <v>0.86643000000000003</v>
      </c>
      <c r="E47" s="26">
        <v>0.13386000000000001</v>
      </c>
      <c r="G47" s="27">
        <f t="shared" si="5"/>
        <v>16.341329999999999</v>
      </c>
      <c r="H47" s="27">
        <f t="shared" si="6"/>
        <v>7.7823777740000004</v>
      </c>
      <c r="I47" s="27">
        <f t="shared" si="7"/>
        <v>29.942781399999998</v>
      </c>
    </row>
    <row r="48" spans="1:11" x14ac:dyDescent="0.25">
      <c r="A48" s="3">
        <f t="shared" si="4"/>
        <v>12</v>
      </c>
      <c r="B48" s="3">
        <v>16.43</v>
      </c>
      <c r="C48" s="26">
        <v>9.0940999999999994E-2</v>
      </c>
      <c r="D48" s="26">
        <v>4.1224999999999998E-2</v>
      </c>
      <c r="E48" s="26">
        <v>3.1436999999999997E-5</v>
      </c>
      <c r="G48" s="27">
        <f t="shared" si="5"/>
        <v>16.432271</v>
      </c>
      <c r="H48" s="27">
        <f t="shared" si="6"/>
        <v>7.8236027740000003</v>
      </c>
      <c r="I48" s="27">
        <f t="shared" si="7"/>
        <v>29.942812836999998</v>
      </c>
    </row>
    <row r="49" spans="1:11" x14ac:dyDescent="0.25">
      <c r="A49" s="3">
        <f t="shared" si="4"/>
        <v>13</v>
      </c>
      <c r="B49" s="3">
        <v>16.776</v>
      </c>
      <c r="C49" s="26">
        <v>2.0952000000000002E-3</v>
      </c>
      <c r="D49" s="26">
        <v>2.6183999999999999E-5</v>
      </c>
      <c r="E49" s="26">
        <v>4.8539000000000004E-3</v>
      </c>
      <c r="G49" s="27">
        <f t="shared" si="5"/>
        <v>16.434366199999999</v>
      </c>
      <c r="H49" s="27">
        <f t="shared" si="6"/>
        <v>7.8236289580000005</v>
      </c>
      <c r="I49" s="27">
        <f t="shared" si="7"/>
        <v>29.947666736999999</v>
      </c>
    </row>
    <row r="50" spans="1:11" x14ac:dyDescent="0.25">
      <c r="A50" s="3">
        <f t="shared" si="4"/>
        <v>14</v>
      </c>
      <c r="B50" s="3">
        <v>18.138999999999999</v>
      </c>
      <c r="C50" s="26">
        <v>6.8460999999999994E-5</v>
      </c>
      <c r="D50" s="26">
        <v>6.2668000000000001E-2</v>
      </c>
      <c r="E50" s="26">
        <v>0.30513000000000001</v>
      </c>
      <c r="F50" s="12"/>
      <c r="G50" s="27">
        <f t="shared" si="5"/>
        <v>16.434434661000001</v>
      </c>
      <c r="H50" s="27">
        <f t="shared" si="6"/>
        <v>7.8862969580000009</v>
      </c>
      <c r="I50" s="27">
        <f t="shared" si="7"/>
        <v>30.252796736999997</v>
      </c>
      <c r="J50" s="20"/>
      <c r="K50" s="21"/>
    </row>
    <row r="51" spans="1:11" x14ac:dyDescent="0.25">
      <c r="A51" s="3">
        <f t="shared" si="4"/>
        <v>15</v>
      </c>
      <c r="B51" s="3">
        <v>18.28</v>
      </c>
      <c r="C51" s="26">
        <v>8.9469000000000007E-2</v>
      </c>
      <c r="D51" s="26">
        <v>0.36931999999999998</v>
      </c>
      <c r="E51" s="26">
        <v>0.13775999999999999</v>
      </c>
      <c r="F51" s="12"/>
      <c r="G51" s="27">
        <f t="shared" si="5"/>
        <v>16.523903661000002</v>
      </c>
      <c r="H51" s="27">
        <f t="shared" si="6"/>
        <v>8.2556169580000009</v>
      </c>
      <c r="I51" s="27">
        <f t="shared" si="7"/>
        <v>30.390556736999997</v>
      </c>
      <c r="J51" s="20"/>
      <c r="K51" s="21"/>
    </row>
    <row r="52" spans="1:11" x14ac:dyDescent="0.25">
      <c r="A52" s="3">
        <f t="shared" si="4"/>
        <v>16</v>
      </c>
      <c r="B52" s="3">
        <v>18.846</v>
      </c>
      <c r="C52" s="26">
        <v>1.4584999999999999</v>
      </c>
      <c r="D52" s="26">
        <v>0.29973</v>
      </c>
      <c r="E52" s="26">
        <v>1.6892999999999998E-2</v>
      </c>
      <c r="F52" s="12"/>
      <c r="G52" s="27">
        <f t="shared" si="5"/>
        <v>17.982403661000003</v>
      </c>
      <c r="H52" s="27">
        <f t="shared" si="6"/>
        <v>8.5553469580000012</v>
      </c>
      <c r="I52" s="27">
        <f t="shared" si="7"/>
        <v>30.407449736999997</v>
      </c>
      <c r="J52" s="20"/>
      <c r="K52" s="21"/>
    </row>
    <row r="53" spans="1:11" x14ac:dyDescent="0.25">
      <c r="A53" s="3">
        <f t="shared" si="4"/>
        <v>17</v>
      </c>
      <c r="B53" s="3">
        <v>19.481000000000002</v>
      </c>
      <c r="C53" s="26">
        <v>3.5889999999999997E-5</v>
      </c>
      <c r="D53" s="26">
        <v>1.5497E-3</v>
      </c>
      <c r="E53" s="26">
        <v>6.5331000000000002E-5</v>
      </c>
      <c r="F53" s="12"/>
      <c r="G53" s="27">
        <f t="shared" si="5"/>
        <v>17.982439551000002</v>
      </c>
      <c r="H53" s="27">
        <f t="shared" si="6"/>
        <v>8.5568966580000012</v>
      </c>
      <c r="I53" s="27">
        <f t="shared" si="7"/>
        <v>30.407515067999995</v>
      </c>
      <c r="J53" s="20"/>
      <c r="K53" s="21"/>
    </row>
    <row r="54" spans="1:11" x14ac:dyDescent="0.25">
      <c r="A54" s="3">
        <f t="shared" si="4"/>
        <v>18</v>
      </c>
      <c r="B54" s="3">
        <v>19.683</v>
      </c>
      <c r="C54" s="26">
        <v>4.4438000000000004</v>
      </c>
      <c r="D54" s="26">
        <v>0.10332</v>
      </c>
      <c r="E54" s="26">
        <v>0.13716999999999999</v>
      </c>
      <c r="F54" s="12"/>
      <c r="G54" s="27">
        <f t="shared" si="5"/>
        <v>22.426239551000002</v>
      </c>
      <c r="H54" s="27">
        <f t="shared" si="6"/>
        <v>8.6602166580000013</v>
      </c>
      <c r="I54" s="27">
        <f t="shared" si="7"/>
        <v>30.544685067999996</v>
      </c>
      <c r="J54" s="20"/>
      <c r="K54" s="21"/>
    </row>
    <row r="55" spans="1:11" x14ac:dyDescent="0.25">
      <c r="A55" s="3">
        <f t="shared" si="4"/>
        <v>19</v>
      </c>
      <c r="B55" s="3">
        <v>20.12</v>
      </c>
      <c r="C55" s="26">
        <v>2.5385000000000001E-2</v>
      </c>
      <c r="D55" s="26">
        <v>3.8594999999999997E-2</v>
      </c>
      <c r="E55" s="26">
        <v>1.4541999999999999E-2</v>
      </c>
      <c r="F55" s="12"/>
      <c r="G55" s="27">
        <f t="shared" si="5"/>
        <v>22.451624551000002</v>
      </c>
      <c r="H55" s="27">
        <f t="shared" si="6"/>
        <v>8.6988116580000021</v>
      </c>
      <c r="I55" s="27">
        <f t="shared" si="7"/>
        <v>30.559227067999995</v>
      </c>
      <c r="J55" s="20"/>
      <c r="K55" s="21"/>
    </row>
    <row r="56" spans="1:11" x14ac:dyDescent="0.25">
      <c r="A56" s="3">
        <f t="shared" si="4"/>
        <v>20</v>
      </c>
      <c r="B56" s="3">
        <v>20.151</v>
      </c>
      <c r="C56" s="26">
        <v>3.4917999999999998E-2</v>
      </c>
      <c r="D56" s="26">
        <v>7.3659000000000002E-2</v>
      </c>
      <c r="E56" s="26">
        <v>0.11809</v>
      </c>
      <c r="F56" s="12"/>
      <c r="G56" s="27">
        <f t="shared" si="5"/>
        <v>22.486542551000003</v>
      </c>
      <c r="H56" s="27">
        <f t="shared" si="6"/>
        <v>8.7724706580000014</v>
      </c>
      <c r="I56" s="27">
        <f t="shared" si="7"/>
        <v>30.677317067999994</v>
      </c>
      <c r="J56" s="20"/>
      <c r="K56" s="21"/>
    </row>
    <row r="57" spans="1:11" x14ac:dyDescent="0.25">
      <c r="A57" s="3">
        <f t="shared" si="4"/>
        <v>21</v>
      </c>
      <c r="B57" s="3">
        <v>20.405999999999999</v>
      </c>
      <c r="C57" s="26">
        <v>1.4744999999999999E-2</v>
      </c>
      <c r="D57" s="26">
        <v>0.48248999999999997</v>
      </c>
      <c r="E57" s="26">
        <v>0.20587</v>
      </c>
      <c r="F57" s="12"/>
      <c r="G57" s="27">
        <f t="shared" si="5"/>
        <v>22.501287551000004</v>
      </c>
      <c r="H57" s="27">
        <f t="shared" si="6"/>
        <v>9.2549606580000017</v>
      </c>
      <c r="I57" s="27">
        <f t="shared" si="7"/>
        <v>30.883187067999994</v>
      </c>
      <c r="J57" s="20"/>
      <c r="K57" s="21"/>
    </row>
    <row r="58" spans="1:11" x14ac:dyDescent="0.25">
      <c r="A58" s="3">
        <f t="shared" si="4"/>
        <v>22</v>
      </c>
      <c r="B58" s="3">
        <v>20.626999999999999</v>
      </c>
      <c r="C58" s="26">
        <v>2.1724E-4</v>
      </c>
      <c r="D58" s="26">
        <v>2.2003000000000002E-2</v>
      </c>
      <c r="E58" s="26">
        <v>2.5967E-2</v>
      </c>
      <c r="F58" s="12"/>
      <c r="G58" s="27">
        <f t="shared" si="5"/>
        <v>22.501504791000006</v>
      </c>
      <c r="H58" s="27">
        <f t="shared" si="6"/>
        <v>9.2769636580000014</v>
      </c>
      <c r="I58" s="27">
        <f t="shared" si="7"/>
        <v>30.909154067999996</v>
      </c>
      <c r="J58" s="20"/>
      <c r="K58" s="21"/>
    </row>
    <row r="59" spans="1:11" x14ac:dyDescent="0.25">
      <c r="A59" s="3">
        <f t="shared" si="4"/>
        <v>23</v>
      </c>
      <c r="B59" s="3">
        <v>20.681999999999999</v>
      </c>
      <c r="C59" s="26">
        <v>1.9337E-3</v>
      </c>
      <c r="D59" s="26">
        <v>2.4039000000000001E-2</v>
      </c>
      <c r="E59" s="26">
        <v>1.1391E-2</v>
      </c>
      <c r="F59" s="12"/>
      <c r="G59" s="27">
        <f t="shared" si="5"/>
        <v>22.503438491000004</v>
      </c>
      <c r="H59" s="27">
        <f t="shared" si="6"/>
        <v>9.3010026580000016</v>
      </c>
      <c r="I59" s="27">
        <f t="shared" si="7"/>
        <v>30.920545067999996</v>
      </c>
      <c r="J59" s="20"/>
      <c r="K59" s="21"/>
    </row>
    <row r="60" spans="1:11" x14ac:dyDescent="0.25">
      <c r="A60" s="3">
        <f t="shared" si="4"/>
        <v>24</v>
      </c>
      <c r="B60" s="3">
        <v>21.036999999999999</v>
      </c>
      <c r="C60" s="26">
        <v>4.9188999999999997E-2</v>
      </c>
      <c r="D60" s="26">
        <v>0.49963000000000002</v>
      </c>
      <c r="E60" s="26">
        <v>3.2507000000000001E-2</v>
      </c>
      <c r="F60" s="12"/>
      <c r="G60" s="27">
        <f t="shared" si="5"/>
        <v>22.552627491000003</v>
      </c>
      <c r="H60" s="27">
        <f t="shared" si="6"/>
        <v>9.8006326580000014</v>
      </c>
      <c r="I60" s="27">
        <f t="shared" si="7"/>
        <v>30.953052067999995</v>
      </c>
      <c r="J60" s="20"/>
      <c r="K60" s="21"/>
    </row>
    <row r="61" spans="1:11" x14ac:dyDescent="0.25">
      <c r="A61" s="3">
        <f t="shared" si="4"/>
        <v>25</v>
      </c>
      <c r="B61" s="3">
        <v>21.161999999999999</v>
      </c>
      <c r="C61" s="26">
        <v>1.7852E-2</v>
      </c>
      <c r="D61" s="26">
        <v>3.2198999999999999E-3</v>
      </c>
      <c r="E61" s="26">
        <v>3.8979E-2</v>
      </c>
      <c r="F61" s="12"/>
      <c r="G61" s="27">
        <f t="shared" si="5"/>
        <v>22.570479491000004</v>
      </c>
      <c r="H61" s="27">
        <f t="shared" si="6"/>
        <v>9.8038525580000009</v>
      </c>
      <c r="I61" s="27">
        <f t="shared" si="7"/>
        <v>30.992031067999996</v>
      </c>
      <c r="J61" s="20"/>
      <c r="K61" s="21"/>
    </row>
    <row r="62" spans="1:11" x14ac:dyDescent="0.25">
      <c r="A62" s="3">
        <f t="shared" si="4"/>
        <v>26</v>
      </c>
      <c r="B62" s="3">
        <v>21.228999999999999</v>
      </c>
      <c r="C62" s="26">
        <v>4.5641000000000001E-6</v>
      </c>
      <c r="D62" s="26">
        <v>0.17860999999999999</v>
      </c>
      <c r="E62" s="26">
        <v>2.4510000000000001E-2</v>
      </c>
      <c r="F62" s="12"/>
      <c r="G62" s="27">
        <f t="shared" si="5"/>
        <v>22.570484055100003</v>
      </c>
      <c r="H62" s="27">
        <f t="shared" si="6"/>
        <v>9.9824625580000017</v>
      </c>
      <c r="I62" s="27">
        <f t="shared" si="7"/>
        <v>31.016541067999995</v>
      </c>
      <c r="J62" s="20"/>
      <c r="K62" s="21"/>
    </row>
    <row r="63" spans="1:11" x14ac:dyDescent="0.25">
      <c r="A63" s="3">
        <f t="shared" si="4"/>
        <v>27</v>
      </c>
      <c r="B63" s="3">
        <v>21.297999999999998</v>
      </c>
      <c r="C63" s="26">
        <v>4.3727000000000002E-2</v>
      </c>
      <c r="D63" s="26">
        <v>0.23934</v>
      </c>
      <c r="E63" s="26">
        <v>1.6508E-3</v>
      </c>
      <c r="F63" s="12"/>
      <c r="G63" s="27">
        <f t="shared" si="5"/>
        <v>22.614211055100004</v>
      </c>
      <c r="H63" s="27">
        <f t="shared" si="6"/>
        <v>10.221802558000002</v>
      </c>
      <c r="I63" s="27">
        <f t="shared" si="7"/>
        <v>31.018191867999995</v>
      </c>
      <c r="J63" s="20"/>
      <c r="K63" s="21"/>
    </row>
    <row r="64" spans="1:11" x14ac:dyDescent="0.25">
      <c r="A64" s="3">
        <f t="shared" si="4"/>
        <v>28</v>
      </c>
      <c r="B64" s="3">
        <v>21.516999999999999</v>
      </c>
      <c r="C64" s="26">
        <v>8.4185E-4</v>
      </c>
      <c r="D64" s="26">
        <v>9.7597999999999999E-4</v>
      </c>
      <c r="E64" s="26">
        <v>4.4109000000000002E-2</v>
      </c>
      <c r="F64" s="12"/>
      <c r="G64" s="27">
        <f t="shared" si="5"/>
        <v>22.615052905100004</v>
      </c>
      <c r="H64" s="27">
        <f t="shared" si="6"/>
        <v>10.222778538000002</v>
      </c>
      <c r="I64" s="27">
        <f t="shared" si="7"/>
        <v>31.062300867999994</v>
      </c>
      <c r="J64" s="20"/>
      <c r="K64" s="21"/>
    </row>
    <row r="65" spans="1:11" x14ac:dyDescent="0.25">
      <c r="A65" s="3">
        <f t="shared" si="4"/>
        <v>29</v>
      </c>
      <c r="B65" s="3">
        <v>21.72</v>
      </c>
      <c r="C65" s="26">
        <v>4.0511999999999996E-3</v>
      </c>
      <c r="D65" s="26">
        <v>4.4852999999999997E-2</v>
      </c>
      <c r="E65" s="26">
        <v>5.7729000000000001E-3</v>
      </c>
      <c r="F65" s="12"/>
      <c r="G65" s="27">
        <f t="shared" si="5"/>
        <v>22.619104105100003</v>
      </c>
      <c r="H65" s="27">
        <f t="shared" si="6"/>
        <v>10.267631538000002</v>
      </c>
      <c r="I65" s="27">
        <f t="shared" si="7"/>
        <v>31.068073767999994</v>
      </c>
      <c r="J65" s="20"/>
      <c r="K65" s="21"/>
    </row>
    <row r="66" spans="1:11" x14ac:dyDescent="0.25">
      <c r="A66" s="3">
        <f t="shared" si="4"/>
        <v>30</v>
      </c>
      <c r="B66" s="3">
        <v>22.396999999999998</v>
      </c>
      <c r="C66" s="26">
        <v>0.10142</v>
      </c>
      <c r="D66" s="26">
        <v>2.0017E-2</v>
      </c>
      <c r="E66" s="26">
        <v>4.6511999999999998E-2</v>
      </c>
      <c r="F66" s="12"/>
      <c r="G66" s="27">
        <f t="shared" si="5"/>
        <v>22.720524105100004</v>
      </c>
      <c r="H66" s="27">
        <f t="shared" si="6"/>
        <v>10.287648538000001</v>
      </c>
      <c r="I66" s="27">
        <f t="shared" si="7"/>
        <v>31.114585767999994</v>
      </c>
      <c r="J66" s="20"/>
      <c r="K66" s="21"/>
    </row>
    <row r="69" spans="1:11" x14ac:dyDescent="0.25">
      <c r="B69" s="4" t="s">
        <v>34</v>
      </c>
    </row>
    <row r="70" spans="1:11" x14ac:dyDescent="0.25">
      <c r="B70" s="2" t="s">
        <v>26</v>
      </c>
      <c r="C70" s="2" t="s">
        <v>29</v>
      </c>
      <c r="D70" s="2" t="s">
        <v>30</v>
      </c>
      <c r="E70" s="2" t="s">
        <v>31</v>
      </c>
    </row>
    <row r="71" spans="1:11" x14ac:dyDescent="0.25">
      <c r="A71" s="3">
        <v>1</v>
      </c>
      <c r="B71" s="3">
        <v>3.1284999999999998</v>
      </c>
      <c r="C71" s="26">
        <v>1.0274000000000001</v>
      </c>
      <c r="D71" s="26">
        <v>1.2895999999999999E-2</v>
      </c>
      <c r="E71" s="26">
        <v>27.312000000000001</v>
      </c>
      <c r="G71" s="27">
        <f>+C71</f>
        <v>1.0274000000000001</v>
      </c>
      <c r="H71" s="27">
        <f>+D71</f>
        <v>1.2895999999999999E-2</v>
      </c>
      <c r="I71" s="27">
        <f>+E71</f>
        <v>27.312000000000001</v>
      </c>
    </row>
    <row r="72" spans="1:11" x14ac:dyDescent="0.25">
      <c r="A72" s="3">
        <f>1+A71</f>
        <v>2</v>
      </c>
      <c r="B72" s="3">
        <v>3.6335999999999999</v>
      </c>
      <c r="C72" s="26">
        <v>16.295999999999999</v>
      </c>
      <c r="D72" s="26">
        <v>0.11194999999999999</v>
      </c>
      <c r="E72" s="26">
        <v>2.4491000000000001</v>
      </c>
      <c r="G72" s="27">
        <f>+G71+C72</f>
        <v>17.323399999999999</v>
      </c>
      <c r="H72" s="27">
        <f>+H71+D72</f>
        <v>0.124846</v>
      </c>
      <c r="I72" s="27">
        <f>+I71+E72</f>
        <v>29.761100000000003</v>
      </c>
    </row>
    <row r="73" spans="1:11" x14ac:dyDescent="0.25">
      <c r="A73" s="3">
        <f t="shared" ref="A73:A100" si="8">1+A72</f>
        <v>3</v>
      </c>
      <c r="B73" s="3">
        <v>4.6269</v>
      </c>
      <c r="C73" s="26">
        <v>6.4406999999999996</v>
      </c>
      <c r="D73" s="26">
        <v>0.13943</v>
      </c>
      <c r="E73" s="26">
        <v>0.10936999999999999</v>
      </c>
      <c r="G73" s="27">
        <f t="shared" ref="G73:G100" si="9">+G72+C73</f>
        <v>23.764099999999999</v>
      </c>
      <c r="H73" s="27">
        <f t="shared" ref="H73:H100" si="10">+H72+D73</f>
        <v>0.26427600000000001</v>
      </c>
      <c r="I73" s="27">
        <f t="shared" ref="I73:I100" si="11">+I72+E73</f>
        <v>29.870470000000001</v>
      </c>
    </row>
    <row r="74" spans="1:11" x14ac:dyDescent="0.25">
      <c r="A74" s="3">
        <f t="shared" si="8"/>
        <v>4</v>
      </c>
      <c r="B74" s="3">
        <v>6.7667000000000002</v>
      </c>
      <c r="C74" s="26">
        <v>0.15440000000000001</v>
      </c>
      <c r="D74" s="26">
        <v>3.8569</v>
      </c>
      <c r="E74" s="26">
        <v>15.297000000000001</v>
      </c>
      <c r="G74" s="27">
        <f t="shared" si="9"/>
        <v>23.918499999999998</v>
      </c>
      <c r="H74" s="27">
        <f t="shared" si="10"/>
        <v>4.1211760000000002</v>
      </c>
      <c r="I74" s="27">
        <f t="shared" si="11"/>
        <v>45.167470000000002</v>
      </c>
    </row>
    <row r="75" spans="1:11" x14ac:dyDescent="0.25">
      <c r="A75" s="3">
        <f t="shared" si="8"/>
        <v>5</v>
      </c>
      <c r="B75" s="3">
        <v>6.9341999999999997</v>
      </c>
      <c r="C75" s="26">
        <v>0.14104</v>
      </c>
      <c r="D75" s="26">
        <v>71.396000000000001</v>
      </c>
      <c r="E75" s="26">
        <v>0.74006000000000005</v>
      </c>
      <c r="G75" s="27">
        <f t="shared" si="9"/>
        <v>24.059539999999998</v>
      </c>
      <c r="H75" s="27">
        <f t="shared" si="10"/>
        <v>75.517176000000006</v>
      </c>
      <c r="I75" s="27">
        <f t="shared" si="11"/>
        <v>45.907530000000001</v>
      </c>
    </row>
    <row r="76" spans="1:11" x14ac:dyDescent="0.25">
      <c r="A76" s="3">
        <f t="shared" si="8"/>
        <v>6</v>
      </c>
      <c r="B76" s="3">
        <v>7.6128999999999998</v>
      </c>
      <c r="C76" s="26">
        <v>4.8159999999999998</v>
      </c>
      <c r="D76" s="26">
        <v>14.904</v>
      </c>
      <c r="E76" s="26">
        <v>1.0154000000000001</v>
      </c>
      <c r="G76" s="27">
        <f t="shared" si="9"/>
        <v>28.875539999999997</v>
      </c>
      <c r="H76" s="27">
        <f t="shared" si="10"/>
        <v>90.421176000000003</v>
      </c>
      <c r="I76" s="27">
        <f t="shared" si="11"/>
        <v>46.922930000000001</v>
      </c>
    </row>
    <row r="77" spans="1:11" x14ac:dyDescent="0.25">
      <c r="A77" s="3">
        <f t="shared" si="8"/>
        <v>7</v>
      </c>
      <c r="B77" s="3">
        <v>8.3178000000000001</v>
      </c>
      <c r="C77" s="26">
        <v>1.0667</v>
      </c>
      <c r="D77" s="26">
        <v>3.7616999999999998</v>
      </c>
      <c r="E77" s="26">
        <v>7.9973000000000001</v>
      </c>
      <c r="G77" s="27">
        <f t="shared" si="9"/>
        <v>29.942239999999998</v>
      </c>
      <c r="H77" s="27">
        <f t="shared" si="10"/>
        <v>94.182876000000007</v>
      </c>
      <c r="I77" s="27">
        <f t="shared" si="11"/>
        <v>54.920230000000004</v>
      </c>
    </row>
    <row r="78" spans="1:11" x14ac:dyDescent="0.25">
      <c r="A78" s="3">
        <f t="shared" si="8"/>
        <v>8</v>
      </c>
      <c r="B78" s="3">
        <v>8.6249000000000002</v>
      </c>
      <c r="C78" s="26">
        <v>4.8720999999999997</v>
      </c>
      <c r="D78" s="26">
        <v>0.25117</v>
      </c>
      <c r="E78" s="26">
        <v>0.65581</v>
      </c>
      <c r="G78" s="27">
        <f t="shared" si="9"/>
        <v>34.814340000000001</v>
      </c>
      <c r="H78" s="27">
        <f t="shared" si="10"/>
        <v>94.434046000000009</v>
      </c>
      <c r="I78" s="27">
        <f t="shared" si="11"/>
        <v>55.576040000000006</v>
      </c>
    </row>
    <row r="79" spans="1:11" x14ac:dyDescent="0.25">
      <c r="A79" s="3">
        <f t="shared" si="8"/>
        <v>9</v>
      </c>
      <c r="B79" s="3">
        <v>9.3483000000000001</v>
      </c>
      <c r="C79" s="26">
        <v>1.6569</v>
      </c>
      <c r="D79" s="26">
        <v>0.99002000000000001</v>
      </c>
      <c r="E79" s="26">
        <v>1.5433999999999999E-3</v>
      </c>
      <c r="G79" s="27">
        <f t="shared" si="9"/>
        <v>36.471240000000002</v>
      </c>
      <c r="H79" s="27">
        <f t="shared" si="10"/>
        <v>95.42406600000001</v>
      </c>
      <c r="I79" s="27">
        <f t="shared" si="11"/>
        <v>55.577583400000009</v>
      </c>
    </row>
    <row r="80" spans="1:11" x14ac:dyDescent="0.25">
      <c r="A80" s="3">
        <f t="shared" si="8"/>
        <v>10</v>
      </c>
      <c r="B80" s="3">
        <v>9.8427000000000007</v>
      </c>
      <c r="C80" s="26">
        <v>28.158999999999999</v>
      </c>
      <c r="D80" s="26">
        <v>1.6355999999999999E-2</v>
      </c>
      <c r="E80" s="26">
        <v>5.4243E-3</v>
      </c>
      <c r="G80" s="27">
        <f t="shared" si="9"/>
        <v>64.630240000000001</v>
      </c>
      <c r="H80" s="27">
        <f t="shared" si="10"/>
        <v>95.440422000000012</v>
      </c>
      <c r="I80" s="27">
        <f t="shared" si="11"/>
        <v>55.58300770000001</v>
      </c>
    </row>
    <row r="81" spans="1:11" x14ac:dyDescent="0.25">
      <c r="A81" s="3">
        <f t="shared" si="8"/>
        <v>11</v>
      </c>
      <c r="B81" s="3">
        <v>9.9464000000000006</v>
      </c>
      <c r="C81" s="26">
        <v>2.7827999999999999</v>
      </c>
      <c r="D81" s="26">
        <v>0.15289</v>
      </c>
      <c r="E81" s="26">
        <v>2.8235E-2</v>
      </c>
      <c r="G81" s="27">
        <f t="shared" si="9"/>
        <v>67.413039999999995</v>
      </c>
      <c r="H81" s="27">
        <f t="shared" si="10"/>
        <v>95.593312000000012</v>
      </c>
      <c r="I81" s="27">
        <f t="shared" si="11"/>
        <v>55.611242700000012</v>
      </c>
    </row>
    <row r="82" spans="1:11" x14ac:dyDescent="0.25">
      <c r="A82" s="3">
        <f t="shared" si="8"/>
        <v>12</v>
      </c>
      <c r="B82" s="3">
        <v>10.233000000000001</v>
      </c>
      <c r="C82" s="26">
        <v>25.306999999999999</v>
      </c>
      <c r="D82" s="26">
        <v>0.10281</v>
      </c>
      <c r="E82" s="26">
        <v>0.12741</v>
      </c>
      <c r="G82" s="27">
        <f t="shared" si="9"/>
        <v>92.720039999999997</v>
      </c>
      <c r="H82" s="27">
        <f t="shared" si="10"/>
        <v>95.696122000000017</v>
      </c>
      <c r="I82" s="27">
        <f t="shared" si="11"/>
        <v>55.73865270000001</v>
      </c>
    </row>
    <row r="83" spans="1:11" x14ac:dyDescent="0.25">
      <c r="A83" s="3">
        <f t="shared" si="8"/>
        <v>13</v>
      </c>
      <c r="B83" s="3">
        <v>10.287000000000001</v>
      </c>
      <c r="C83" s="26">
        <v>0.28732999999999997</v>
      </c>
      <c r="D83" s="26">
        <v>3.7685999999999997E-2</v>
      </c>
      <c r="E83" s="26">
        <v>1.4303999999999999</v>
      </c>
      <c r="G83" s="27">
        <f t="shared" si="9"/>
        <v>93.007369999999995</v>
      </c>
      <c r="H83" s="27">
        <f t="shared" si="10"/>
        <v>95.73380800000001</v>
      </c>
      <c r="I83" s="27">
        <f t="shared" si="11"/>
        <v>57.169052700000009</v>
      </c>
    </row>
    <row r="84" spans="1:11" x14ac:dyDescent="0.25">
      <c r="A84" s="3">
        <f t="shared" si="8"/>
        <v>14</v>
      </c>
      <c r="B84" s="3">
        <v>10.657999999999999</v>
      </c>
      <c r="C84" s="26">
        <v>0.59135000000000004</v>
      </c>
      <c r="D84" s="26">
        <v>0.16273000000000001</v>
      </c>
      <c r="E84" s="26">
        <v>2.9524999999999999E-2</v>
      </c>
      <c r="F84" s="12"/>
      <c r="G84" s="27">
        <f t="shared" si="9"/>
        <v>93.59872</v>
      </c>
      <c r="H84" s="27">
        <f t="shared" si="10"/>
        <v>95.896538000000007</v>
      </c>
      <c r="I84" s="27">
        <f t="shared" si="11"/>
        <v>57.198577700000008</v>
      </c>
      <c r="J84" s="20"/>
      <c r="K84" s="21"/>
    </row>
    <row r="85" spans="1:11" x14ac:dyDescent="0.25">
      <c r="A85" s="3">
        <f t="shared" si="8"/>
        <v>15</v>
      </c>
      <c r="B85" s="3">
        <v>11.295</v>
      </c>
      <c r="C85" s="26">
        <v>0.40110000000000001</v>
      </c>
      <c r="D85" s="26">
        <v>5.3455999999999997E-2</v>
      </c>
      <c r="E85" s="26">
        <v>1.6781999999999999</v>
      </c>
      <c r="F85" s="12"/>
      <c r="G85" s="27">
        <f t="shared" si="9"/>
        <v>93.99982</v>
      </c>
      <c r="H85" s="27">
        <f t="shared" si="10"/>
        <v>95.949994000000004</v>
      </c>
      <c r="I85" s="27">
        <f t="shared" si="11"/>
        <v>58.876777700000005</v>
      </c>
      <c r="J85" s="20"/>
      <c r="K85" s="21"/>
    </row>
    <row r="86" spans="1:11" x14ac:dyDescent="0.25">
      <c r="A86" s="3">
        <f t="shared" si="8"/>
        <v>16</v>
      </c>
      <c r="B86" s="3">
        <v>11.365</v>
      </c>
      <c r="C86" s="26">
        <v>0.88727999999999996</v>
      </c>
      <c r="D86" s="26">
        <v>1.8333999999999999</v>
      </c>
      <c r="E86" s="26">
        <v>3.75</v>
      </c>
      <c r="F86" s="12"/>
      <c r="G86" s="27">
        <f t="shared" si="9"/>
        <v>94.887100000000004</v>
      </c>
      <c r="H86" s="27">
        <f t="shared" si="10"/>
        <v>97.783394000000001</v>
      </c>
      <c r="I86" s="27">
        <f t="shared" si="11"/>
        <v>62.626777700000005</v>
      </c>
      <c r="J86" s="20"/>
      <c r="K86" s="21"/>
    </row>
    <row r="87" spans="1:11" x14ac:dyDescent="0.25">
      <c r="A87" s="3">
        <f t="shared" si="8"/>
        <v>17</v>
      </c>
      <c r="B87" s="3">
        <v>11.499000000000001</v>
      </c>
      <c r="C87" s="26">
        <v>0.14842</v>
      </c>
      <c r="D87" s="26">
        <v>5.611E-2</v>
      </c>
      <c r="E87" s="26">
        <v>22.879000000000001</v>
      </c>
      <c r="F87" s="12"/>
      <c r="G87" s="27">
        <f t="shared" si="9"/>
        <v>95.035520000000005</v>
      </c>
      <c r="H87" s="27">
        <f t="shared" si="10"/>
        <v>97.839504000000005</v>
      </c>
      <c r="I87" s="27">
        <f t="shared" si="11"/>
        <v>85.50577770000001</v>
      </c>
      <c r="J87" s="20"/>
      <c r="K87" s="21"/>
    </row>
    <row r="88" spans="1:11" x14ac:dyDescent="0.25">
      <c r="A88" s="3">
        <f t="shared" si="8"/>
        <v>18</v>
      </c>
      <c r="B88" s="3">
        <v>12.002000000000001</v>
      </c>
      <c r="C88" s="26">
        <v>1.2594000000000001</v>
      </c>
      <c r="D88" s="26">
        <v>1.3372E-2</v>
      </c>
      <c r="E88" s="26">
        <v>0.20549999999999999</v>
      </c>
      <c r="F88" s="12"/>
      <c r="G88" s="27">
        <f t="shared" si="9"/>
        <v>96.294920000000005</v>
      </c>
      <c r="H88" s="27">
        <f t="shared" si="10"/>
        <v>97.852876000000009</v>
      </c>
      <c r="I88" s="27">
        <f t="shared" si="11"/>
        <v>85.711277700000011</v>
      </c>
      <c r="J88" s="20"/>
      <c r="K88" s="21"/>
    </row>
    <row r="89" spans="1:11" x14ac:dyDescent="0.25">
      <c r="A89" s="3">
        <f t="shared" si="8"/>
        <v>19</v>
      </c>
      <c r="B89" s="3">
        <v>12.356</v>
      </c>
      <c r="C89" s="26">
        <v>0.63182000000000005</v>
      </c>
      <c r="D89" s="26">
        <v>2.0926E-2</v>
      </c>
      <c r="E89" s="26">
        <v>6.1138000000000003</v>
      </c>
      <c r="F89" s="12"/>
      <c r="G89" s="27">
        <f t="shared" si="9"/>
        <v>96.926740000000009</v>
      </c>
      <c r="H89" s="27">
        <f t="shared" si="10"/>
        <v>97.873802000000012</v>
      </c>
      <c r="I89" s="27">
        <f t="shared" si="11"/>
        <v>91.825077700000008</v>
      </c>
      <c r="J89" s="20"/>
      <c r="K89" s="21"/>
    </row>
    <row r="90" spans="1:11" x14ac:dyDescent="0.25">
      <c r="A90" s="3">
        <f t="shared" si="8"/>
        <v>20</v>
      </c>
      <c r="B90" s="3">
        <v>12.837999999999999</v>
      </c>
      <c r="C90" s="26">
        <v>0.17016999999999999</v>
      </c>
      <c r="D90" s="26">
        <v>1.2190000000000001</v>
      </c>
      <c r="E90" s="26">
        <v>1.8025</v>
      </c>
      <c r="F90" s="12"/>
      <c r="G90" s="27">
        <f t="shared" si="9"/>
        <v>97.096910000000008</v>
      </c>
      <c r="H90" s="27">
        <f t="shared" si="10"/>
        <v>99.092802000000006</v>
      </c>
      <c r="I90" s="27">
        <f t="shared" si="11"/>
        <v>93.627577700000003</v>
      </c>
      <c r="J90" s="20"/>
      <c r="K90" s="21"/>
    </row>
    <row r="91" spans="1:11" x14ac:dyDescent="0.25">
      <c r="A91" s="3">
        <f t="shared" si="8"/>
        <v>21</v>
      </c>
      <c r="B91" s="3">
        <v>12.976000000000001</v>
      </c>
      <c r="C91" s="26">
        <v>4.2892E-3</v>
      </c>
      <c r="D91" s="26">
        <v>1.9448E-3</v>
      </c>
      <c r="E91" s="26">
        <v>9.7479999999999997E-2</v>
      </c>
      <c r="F91" s="12"/>
      <c r="G91" s="27">
        <f t="shared" si="9"/>
        <v>97.101199200000011</v>
      </c>
      <c r="H91" s="27">
        <f t="shared" si="10"/>
        <v>99.09474680000001</v>
      </c>
      <c r="I91" s="27">
        <f t="shared" si="11"/>
        <v>93.725057700000008</v>
      </c>
      <c r="J91" s="20"/>
      <c r="K91" s="21"/>
    </row>
    <row r="92" spans="1:11" x14ac:dyDescent="0.25">
      <c r="A92" s="3">
        <f t="shared" si="8"/>
        <v>22</v>
      </c>
      <c r="B92" s="3">
        <v>13.717000000000001</v>
      </c>
      <c r="C92" s="26">
        <v>7.4762999999999996E-2</v>
      </c>
      <c r="D92" s="26">
        <v>1.4865E-2</v>
      </c>
      <c r="E92" s="26">
        <v>1.0750999999999999</v>
      </c>
      <c r="F92" s="12"/>
      <c r="G92" s="27">
        <f t="shared" si="9"/>
        <v>97.175962200000015</v>
      </c>
      <c r="H92" s="27">
        <f t="shared" si="10"/>
        <v>99.10961180000001</v>
      </c>
      <c r="I92" s="27">
        <f t="shared" si="11"/>
        <v>94.800157700000014</v>
      </c>
      <c r="J92" s="20"/>
      <c r="K92" s="21"/>
    </row>
    <row r="93" spans="1:11" x14ac:dyDescent="0.25">
      <c r="A93" s="3">
        <f t="shared" si="8"/>
        <v>23</v>
      </c>
      <c r="B93" s="3">
        <v>14.012</v>
      </c>
      <c r="C93" s="26">
        <v>1.8487000000000001E-4</v>
      </c>
      <c r="D93" s="26">
        <v>1.0116999999999999E-2</v>
      </c>
      <c r="E93" s="26">
        <v>1.4137E-2</v>
      </c>
      <c r="F93" s="12"/>
      <c r="G93" s="27">
        <f t="shared" si="9"/>
        <v>97.176147070000013</v>
      </c>
      <c r="H93" s="27">
        <f t="shared" si="10"/>
        <v>99.119728800000004</v>
      </c>
      <c r="I93" s="27">
        <f t="shared" si="11"/>
        <v>94.814294700000019</v>
      </c>
      <c r="J93" s="20"/>
      <c r="K93" s="21"/>
    </row>
    <row r="94" spans="1:11" x14ac:dyDescent="0.25">
      <c r="A94" s="3">
        <f t="shared" si="8"/>
        <v>24</v>
      </c>
      <c r="B94" s="3">
        <v>14.522</v>
      </c>
      <c r="C94" s="26">
        <v>0.49288999999999999</v>
      </c>
      <c r="D94" s="26">
        <v>8.5248000000000008E-3</v>
      </c>
      <c r="E94" s="26">
        <v>0.43663999999999997</v>
      </c>
      <c r="F94" s="12"/>
      <c r="G94" s="27">
        <f t="shared" si="9"/>
        <v>97.669037070000016</v>
      </c>
      <c r="H94" s="27">
        <f t="shared" si="10"/>
        <v>99.128253600000008</v>
      </c>
      <c r="I94" s="27">
        <f t="shared" si="11"/>
        <v>95.250934700000016</v>
      </c>
      <c r="J94" s="20"/>
      <c r="K94" s="21"/>
    </row>
    <row r="95" spans="1:11" x14ac:dyDescent="0.25">
      <c r="A95" s="3">
        <f t="shared" si="8"/>
        <v>25</v>
      </c>
      <c r="B95" s="3">
        <v>14.632</v>
      </c>
      <c r="C95" s="26">
        <v>1.5694000000000001E-3</v>
      </c>
      <c r="D95" s="26">
        <v>5.8427000000000002E-4</v>
      </c>
      <c r="E95" s="26">
        <v>1.3735000000000001E-2</v>
      </c>
      <c r="F95" s="12"/>
      <c r="G95" s="27">
        <f t="shared" si="9"/>
        <v>97.67060647000001</v>
      </c>
      <c r="H95" s="27">
        <f t="shared" si="10"/>
        <v>99.128837870000012</v>
      </c>
      <c r="I95" s="27">
        <f t="shared" si="11"/>
        <v>95.264669700000013</v>
      </c>
      <c r="J95" s="20"/>
      <c r="K95" s="21"/>
    </row>
    <row r="96" spans="1:11" x14ac:dyDescent="0.25">
      <c r="A96" s="3">
        <f t="shared" si="8"/>
        <v>26</v>
      </c>
      <c r="B96" s="3">
        <v>14.9</v>
      </c>
      <c r="C96" s="26">
        <v>0.47392000000000001</v>
      </c>
      <c r="D96" s="26">
        <v>8.7646000000000002E-4</v>
      </c>
      <c r="E96" s="26">
        <v>0.47088000000000002</v>
      </c>
      <c r="F96" s="12"/>
      <c r="G96" s="27">
        <f t="shared" si="9"/>
        <v>98.144526470000017</v>
      </c>
      <c r="H96" s="27">
        <f t="shared" si="10"/>
        <v>99.129714330000013</v>
      </c>
      <c r="I96" s="27">
        <f t="shared" si="11"/>
        <v>95.735549700000007</v>
      </c>
      <c r="J96" s="20"/>
      <c r="K96" s="21"/>
    </row>
    <row r="97" spans="1:11" x14ac:dyDescent="0.25">
      <c r="A97" s="3">
        <f t="shared" si="8"/>
        <v>27</v>
      </c>
      <c r="B97" s="3">
        <v>15.13</v>
      </c>
      <c r="C97" s="26">
        <v>5.5673E-2</v>
      </c>
      <c r="D97" s="26">
        <v>1.6215E-2</v>
      </c>
      <c r="E97" s="26">
        <v>1.5725</v>
      </c>
      <c r="F97" s="12"/>
      <c r="G97" s="27">
        <f t="shared" si="9"/>
        <v>98.200199470000015</v>
      </c>
      <c r="H97" s="27">
        <f t="shared" si="10"/>
        <v>99.145929330000016</v>
      </c>
      <c r="I97" s="27">
        <f t="shared" si="11"/>
        <v>97.308049700000012</v>
      </c>
      <c r="J97" s="20"/>
      <c r="K97" s="21"/>
    </row>
    <row r="98" spans="1:11" x14ac:dyDescent="0.25">
      <c r="A98" s="3">
        <f t="shared" si="8"/>
        <v>28</v>
      </c>
      <c r="B98" s="3">
        <v>15.618</v>
      </c>
      <c r="C98" s="26">
        <v>1.0710000000000001E-2</v>
      </c>
      <c r="D98" s="26">
        <v>9.7029000000000004E-3</v>
      </c>
      <c r="E98" s="26">
        <v>0.32493</v>
      </c>
      <c r="F98" s="12"/>
      <c r="G98" s="27">
        <f t="shared" si="9"/>
        <v>98.210909470000018</v>
      </c>
      <c r="H98" s="27">
        <f t="shared" si="10"/>
        <v>99.155632230000009</v>
      </c>
      <c r="I98" s="27">
        <f t="shared" si="11"/>
        <v>97.632979700000007</v>
      </c>
      <c r="J98" s="20"/>
      <c r="K98" s="21"/>
    </row>
    <row r="99" spans="1:11" x14ac:dyDescent="0.25">
      <c r="A99" s="3">
        <f t="shared" si="8"/>
        <v>29</v>
      </c>
      <c r="B99" s="3">
        <v>15.945</v>
      </c>
      <c r="C99" s="26">
        <v>1.886E-4</v>
      </c>
      <c r="D99" s="26">
        <v>5.4899000000000003E-2</v>
      </c>
      <c r="E99" s="26">
        <v>4.5794000000000001E-2</v>
      </c>
      <c r="F99" s="12"/>
      <c r="G99" s="27">
        <f t="shared" si="9"/>
        <v>98.21109807000002</v>
      </c>
      <c r="H99" s="27">
        <f t="shared" si="10"/>
        <v>99.210531230000015</v>
      </c>
      <c r="I99" s="27">
        <f t="shared" si="11"/>
        <v>97.678773700000008</v>
      </c>
      <c r="J99" s="20"/>
      <c r="K99" s="21"/>
    </row>
    <row r="100" spans="1:11" x14ac:dyDescent="0.25">
      <c r="A100" s="3">
        <f t="shared" si="8"/>
        <v>30</v>
      </c>
      <c r="B100" s="3">
        <v>16.224</v>
      </c>
      <c r="C100" s="26">
        <v>9.1832999999999998E-2</v>
      </c>
      <c r="D100" s="26">
        <v>5.3654E-2</v>
      </c>
      <c r="E100" s="26">
        <v>6.7860000000000004E-2</v>
      </c>
      <c r="F100" s="12"/>
      <c r="G100" s="27">
        <f t="shared" si="9"/>
        <v>98.302931070000014</v>
      </c>
      <c r="H100" s="27">
        <f t="shared" si="10"/>
        <v>99.26418523000001</v>
      </c>
      <c r="I100" s="27">
        <f t="shared" si="11"/>
        <v>97.746633700000004</v>
      </c>
      <c r="J100" s="20"/>
      <c r="K100" s="2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tabSelected="1" topLeftCell="A10" workbookViewId="0">
      <selection activeCell="I46" sqref="I46"/>
    </sheetView>
  </sheetViews>
  <sheetFormatPr defaultRowHeight="12.75" x14ac:dyDescent="0.2"/>
  <cols>
    <col min="1" max="1" width="9.140625" style="28"/>
    <col min="2" max="2" width="11.42578125" style="28" bestFit="1" customWidth="1"/>
    <col min="3" max="3" width="3.28515625" style="28" bestFit="1" customWidth="1"/>
    <col min="4" max="4" width="10.5703125" style="28" bestFit="1" customWidth="1"/>
    <col min="5" max="5" width="12.28515625" style="28" bestFit="1" customWidth="1"/>
    <col min="6" max="6" width="12.42578125" style="28" bestFit="1" customWidth="1"/>
    <col min="7" max="7" width="12.7109375" style="28" bestFit="1" customWidth="1"/>
    <col min="8" max="8" width="10" style="28" bestFit="1" customWidth="1"/>
    <col min="9" max="9" width="10.5703125" style="28" bestFit="1" customWidth="1"/>
    <col min="10" max="16384" width="9.140625" style="28"/>
  </cols>
  <sheetData>
    <row r="2" spans="2:7" x14ac:dyDescent="0.2">
      <c r="B2" s="28" t="s">
        <v>11</v>
      </c>
      <c r="D2" s="28" t="s">
        <v>13</v>
      </c>
      <c r="E2" s="28" t="s">
        <v>14</v>
      </c>
      <c r="F2" s="28" t="s">
        <v>15</v>
      </c>
      <c r="G2" s="28" t="s">
        <v>16</v>
      </c>
    </row>
    <row r="3" spans="2:7" x14ac:dyDescent="0.2">
      <c r="B3" s="28" t="s">
        <v>17</v>
      </c>
      <c r="C3" s="28" t="s">
        <v>18</v>
      </c>
      <c r="D3" s="28">
        <v>1993.2078206829699</v>
      </c>
      <c r="E3" s="28">
        <v>434.27284780586803</v>
      </c>
      <c r="F3" s="28">
        <v>-785.06486967267006</v>
      </c>
      <c r="G3" s="28">
        <v>1993.2078206829699</v>
      </c>
    </row>
    <row r="4" spans="2:7" x14ac:dyDescent="0.2">
      <c r="B4" s="28" t="s">
        <v>19</v>
      </c>
      <c r="C4" s="28" t="s">
        <v>18</v>
      </c>
      <c r="D4" s="28">
        <v>1215.60001757339</v>
      </c>
      <c r="E4" s="28">
        <v>884.95704656154805</v>
      </c>
      <c r="F4" s="28">
        <v>-149.17399322309501</v>
      </c>
      <c r="G4" s="28">
        <v>2432.7464318079201</v>
      </c>
    </row>
    <row r="5" spans="2:7" x14ac:dyDescent="0.2">
      <c r="B5" s="28" t="s">
        <v>20</v>
      </c>
      <c r="C5" s="28" t="s">
        <v>18</v>
      </c>
      <c r="D5" s="28">
        <v>1538.5373432208801</v>
      </c>
      <c r="E5" s="28">
        <v>-271.00579802176298</v>
      </c>
      <c r="F5" s="28">
        <v>-3471.15432671485</v>
      </c>
      <c r="G5" s="28">
        <v>1538.5373432208801</v>
      </c>
    </row>
    <row r="7" spans="2:7" x14ac:dyDescent="0.2">
      <c r="B7" s="28" t="s">
        <v>11</v>
      </c>
      <c r="C7" s="28" t="s">
        <v>12</v>
      </c>
      <c r="D7" s="28" t="s">
        <v>13</v>
      </c>
      <c r="E7" s="28" t="s">
        <v>14</v>
      </c>
      <c r="F7" s="28" t="s">
        <v>15</v>
      </c>
      <c r="G7" s="28" t="s">
        <v>16</v>
      </c>
    </row>
    <row r="8" spans="2:7" x14ac:dyDescent="0.2">
      <c r="B8" s="28" t="s">
        <v>17</v>
      </c>
      <c r="C8" s="28" t="s">
        <v>18</v>
      </c>
      <c r="D8" s="28">
        <v>2349.8530046143201</v>
      </c>
      <c r="E8" s="28">
        <v>564.30218147887797</v>
      </c>
      <c r="F8" s="28">
        <v>-671.27449988971398</v>
      </c>
      <c r="G8" s="28">
        <v>2349.8530046143201</v>
      </c>
    </row>
    <row r="9" spans="2:7" x14ac:dyDescent="0.2">
      <c r="B9" s="28" t="s">
        <v>19</v>
      </c>
      <c r="C9" s="28" t="s">
        <v>18</v>
      </c>
      <c r="D9" s="28">
        <v>-1229.61959548507</v>
      </c>
      <c r="E9" s="28">
        <v>1166.0895311762299</v>
      </c>
      <c r="F9" s="28">
        <v>-1229.61959548507</v>
      </c>
      <c r="G9" s="28">
        <v>7013.2928792897001</v>
      </c>
    </row>
    <row r="10" spans="2:7" x14ac:dyDescent="0.2">
      <c r="B10" s="28" t="s">
        <v>20</v>
      </c>
      <c r="C10" s="28" t="s">
        <v>18</v>
      </c>
      <c r="D10" s="28">
        <v>254.815226263146</v>
      </c>
      <c r="E10" s="28">
        <v>-110.219323091709</v>
      </c>
      <c r="F10" s="28">
        <v>-1998.55511780749</v>
      </c>
      <c r="G10" s="28">
        <v>3803.8766359589599</v>
      </c>
    </row>
    <row r="12" spans="2:7" x14ac:dyDescent="0.2">
      <c r="B12" s="8" t="s">
        <v>11</v>
      </c>
      <c r="C12" s="8" t="s">
        <v>12</v>
      </c>
      <c r="D12" s="8" t="s">
        <v>13</v>
      </c>
      <c r="E12" s="8" t="s">
        <v>14</v>
      </c>
      <c r="F12" s="8" t="s">
        <v>15</v>
      </c>
      <c r="G12" s="8" t="s">
        <v>16</v>
      </c>
    </row>
    <row r="13" spans="2:7" x14ac:dyDescent="0.2">
      <c r="B13" s="9" t="s">
        <v>17</v>
      </c>
      <c r="C13" s="9" t="s">
        <v>18</v>
      </c>
      <c r="D13" s="9">
        <v>1096.4374070108599</v>
      </c>
      <c r="E13" s="9">
        <v>-131.17907131412099</v>
      </c>
      <c r="F13" s="9">
        <v>-4243.9415230553104</v>
      </c>
      <c r="G13" s="16">
        <v>3357.5579744776701</v>
      </c>
    </row>
    <row r="14" spans="2:7" x14ac:dyDescent="0.2">
      <c r="B14" s="9" t="s">
        <v>19</v>
      </c>
      <c r="C14" s="9" t="s">
        <v>18</v>
      </c>
      <c r="D14" s="9">
        <v>-439.739262695977</v>
      </c>
      <c r="E14" s="9">
        <v>1422.22742249916</v>
      </c>
      <c r="F14" s="9">
        <v>-439.739262695977</v>
      </c>
      <c r="G14" s="16">
        <v>4074.2193764894701</v>
      </c>
    </row>
    <row r="15" spans="2:7" x14ac:dyDescent="0.2">
      <c r="B15" s="9" t="s">
        <v>20</v>
      </c>
      <c r="C15" s="9" t="s">
        <v>18</v>
      </c>
      <c r="D15" s="9">
        <v>1333.94504104264</v>
      </c>
      <c r="E15" s="9">
        <v>-728.93043581381801</v>
      </c>
      <c r="F15" s="9">
        <v>-5379.3090456722002</v>
      </c>
      <c r="G15" s="16">
        <v>2611.4630284909799</v>
      </c>
    </row>
    <row r="17" spans="1:9" x14ac:dyDescent="0.2">
      <c r="B17" s="28" t="s">
        <v>11</v>
      </c>
      <c r="C17" s="28" t="s">
        <v>12</v>
      </c>
      <c r="D17" s="28" t="s">
        <v>13</v>
      </c>
      <c r="E17" s="28" t="s">
        <v>14</v>
      </c>
      <c r="F17" s="28" t="s">
        <v>15</v>
      </c>
      <c r="G17" s="28" t="s">
        <v>16</v>
      </c>
    </row>
    <row r="18" spans="1:9" x14ac:dyDescent="0.2">
      <c r="B18" s="28" t="s">
        <v>17</v>
      </c>
      <c r="C18" s="28" t="s">
        <v>18</v>
      </c>
      <c r="D18" s="28">
        <v>1817.7751864570901</v>
      </c>
      <c r="E18" s="28">
        <v>1107.6039411330801</v>
      </c>
      <c r="F18" s="28">
        <v>-529.60322261209899</v>
      </c>
      <c r="G18" s="28">
        <v>2733.2960216923202</v>
      </c>
    </row>
    <row r="19" spans="1:9" x14ac:dyDescent="0.2">
      <c r="B19" s="28" t="s">
        <v>19</v>
      </c>
      <c r="C19" s="28" t="s">
        <v>18</v>
      </c>
      <c r="D19" s="28">
        <v>3601.8038167424402</v>
      </c>
      <c r="E19" s="28">
        <v>1582.9473270440201</v>
      </c>
      <c r="F19" s="28">
        <v>-924.17330787730702</v>
      </c>
      <c r="G19" s="28">
        <v>4043.9951749608599</v>
      </c>
    </row>
    <row r="20" spans="1:9" x14ac:dyDescent="0.2">
      <c r="B20" s="28" t="s">
        <v>20</v>
      </c>
      <c r="C20" s="28" t="s">
        <v>18</v>
      </c>
      <c r="D20" s="28">
        <v>512.16005479397199</v>
      </c>
      <c r="E20" s="28">
        <v>-407.63566565512099</v>
      </c>
      <c r="F20" s="28">
        <v>-1752.73724669904</v>
      </c>
      <c r="G20" s="28">
        <v>949.22232427737504</v>
      </c>
    </row>
    <row r="21" spans="1:9" ht="13.5" thickBot="1" x14ac:dyDescent="0.25"/>
    <row r="22" spans="1:9" ht="13.5" thickBot="1" x14ac:dyDescent="0.25">
      <c r="D22" s="31" t="s">
        <v>38</v>
      </c>
      <c r="E22" s="32"/>
      <c r="F22" s="31" t="s">
        <v>35</v>
      </c>
      <c r="G22" s="32"/>
      <c r="H22" s="31" t="s">
        <v>39</v>
      </c>
      <c r="I22" s="32"/>
    </row>
    <row r="23" spans="1:9" x14ac:dyDescent="0.2">
      <c r="A23" s="28">
        <v>14</v>
      </c>
      <c r="B23" s="28">
        <v>1</v>
      </c>
      <c r="D23" s="35">
        <f>+G20</f>
        <v>949.22232427737504</v>
      </c>
      <c r="E23" s="36">
        <f>+F20</f>
        <v>-1752.73724669904</v>
      </c>
      <c r="F23" s="35">
        <f>+G18</f>
        <v>2733.2960216923202</v>
      </c>
      <c r="G23" s="36">
        <f>+F18</f>
        <v>-529.60322261209899</v>
      </c>
      <c r="H23" s="35">
        <f>+G19</f>
        <v>4043.9951749608599</v>
      </c>
      <c r="I23" s="36">
        <f>+F19</f>
        <v>-924.17330787730702</v>
      </c>
    </row>
    <row r="24" spans="1:9" x14ac:dyDescent="0.2">
      <c r="A24" s="28">
        <v>16.07</v>
      </c>
      <c r="B24" s="28">
        <v>2</v>
      </c>
      <c r="D24" s="37">
        <f>+G15</f>
        <v>2611.4630284909799</v>
      </c>
      <c r="E24" s="38">
        <f>+F15</f>
        <v>-5379.3090456722002</v>
      </c>
      <c r="F24" s="37">
        <f>+G13</f>
        <v>3357.5579744776701</v>
      </c>
      <c r="G24" s="38">
        <f>+F13</f>
        <v>-4243.9415230553104</v>
      </c>
      <c r="H24" s="37">
        <f>+G14</f>
        <v>4074.2193764894701</v>
      </c>
      <c r="I24" s="38">
        <f>+F14</f>
        <v>-439.739262695977</v>
      </c>
    </row>
    <row r="25" spans="1:9" x14ac:dyDescent="0.2">
      <c r="A25" s="28">
        <v>17.670000000000002</v>
      </c>
      <c r="B25" s="28">
        <v>3</v>
      </c>
      <c r="D25" s="37">
        <f>+G10</f>
        <v>3803.8766359589599</v>
      </c>
      <c r="E25" s="38">
        <f>+F10</f>
        <v>-1998.55511780749</v>
      </c>
      <c r="F25" s="37">
        <f>+G8</f>
        <v>2349.8530046143201</v>
      </c>
      <c r="G25" s="38">
        <f>+F8</f>
        <v>-671.27449988971398</v>
      </c>
      <c r="H25" s="37">
        <f>+G9</f>
        <v>7013.2928792897001</v>
      </c>
      <c r="I25" s="38">
        <f>+F9</f>
        <v>-1229.61959548507</v>
      </c>
    </row>
    <row r="26" spans="1:9" ht="13.5" thickBot="1" x14ac:dyDescent="0.25">
      <c r="A26" s="28">
        <v>19.100000000000001</v>
      </c>
      <c r="B26" s="28">
        <v>4</v>
      </c>
      <c r="D26" s="39">
        <f>+G5</f>
        <v>1538.5373432208801</v>
      </c>
      <c r="E26" s="40">
        <f>+F5</f>
        <v>-3471.15432671485</v>
      </c>
      <c r="F26" s="39">
        <f>+G3</f>
        <v>1993.2078206829699</v>
      </c>
      <c r="G26" s="40">
        <f>+F3</f>
        <v>-785.06486967267006</v>
      </c>
      <c r="H26" s="39">
        <f>+G4</f>
        <v>2432.7464318079201</v>
      </c>
      <c r="I26" s="40">
        <f>+F4</f>
        <v>-149.17399322309501</v>
      </c>
    </row>
    <row r="27" spans="1:9" ht="13.5" thickBot="1" x14ac:dyDescent="0.25">
      <c r="D27" s="29" t="s">
        <v>36</v>
      </c>
      <c r="E27" s="30" t="s">
        <v>37</v>
      </c>
      <c r="F27" s="29" t="s">
        <v>36</v>
      </c>
      <c r="G27" s="30" t="s">
        <v>37</v>
      </c>
      <c r="H27" s="29" t="s">
        <v>36</v>
      </c>
      <c r="I27" s="30" t="s">
        <v>37</v>
      </c>
    </row>
  </sheetData>
  <mergeCells count="3">
    <mergeCell ref="F22:G22"/>
    <mergeCell ref="D22:E22"/>
    <mergeCell ref="H22:I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41"/>
  <sheetViews>
    <sheetView workbookViewId="0">
      <selection activeCell="J38" sqref="J38"/>
    </sheetView>
  </sheetViews>
  <sheetFormatPr defaultRowHeight="12.75" x14ac:dyDescent="0.25"/>
  <cols>
    <col min="1" max="1" width="3.5703125" style="2" customWidth="1"/>
    <col min="2" max="4" width="9.140625" style="2"/>
    <col min="5" max="5" width="4.140625" style="2" customWidth="1"/>
    <col min="6" max="8" width="9.140625" style="2"/>
    <col min="9" max="9" width="9.140625" style="2" customWidth="1"/>
    <col min="10" max="10" width="9.140625" style="2"/>
    <col min="11" max="11" width="9.140625" style="2" customWidth="1"/>
    <col min="12" max="16384" width="9.140625" style="2"/>
  </cols>
  <sheetData>
    <row r="2" spans="1:15" x14ac:dyDescent="0.25">
      <c r="B2" s="4" t="s">
        <v>3</v>
      </c>
    </row>
    <row r="3" spans="1:15" x14ac:dyDescent="0.25">
      <c r="B3" s="2" t="s">
        <v>1</v>
      </c>
      <c r="C3" s="2" t="s">
        <v>0</v>
      </c>
      <c r="D3" s="2" t="s">
        <v>2</v>
      </c>
    </row>
    <row r="4" spans="1:15" x14ac:dyDescent="0.25">
      <c r="A4" s="3">
        <v>1</v>
      </c>
      <c r="B4" s="3">
        <v>0.52200000000000002</v>
      </c>
      <c r="C4" s="3">
        <v>-4.343</v>
      </c>
      <c r="D4" s="3">
        <v>-5.9459999999999999E-2</v>
      </c>
      <c r="F4" s="3">
        <v>-13874.477999999999</v>
      </c>
      <c r="G4" s="3">
        <v>7495.6570000000002</v>
      </c>
      <c r="H4" s="3">
        <v>2849.9405400000001</v>
      </c>
      <c r="I4" s="5">
        <f>((F4-F13)^2+(G4-G13)^2+(H4-H13)^2)^0.5</f>
        <v>7609.8440244059229</v>
      </c>
      <c r="J4" s="6">
        <f>((F4-F13)^2+(H4-H13)^2)^0.5</f>
        <v>0.60946741110596092</v>
      </c>
      <c r="K4" s="7">
        <f>+J4/I4</f>
        <v>8.0089343375673217E-5</v>
      </c>
      <c r="M4" s="2">
        <v>0.5</v>
      </c>
      <c r="N4" s="17">
        <f>+K9</f>
        <v>7.434449959118383E-5</v>
      </c>
      <c r="O4" s="18">
        <f>+N4/$N$16</f>
        <v>6.5574399387208304</v>
      </c>
    </row>
    <row r="5" spans="1:15" x14ac:dyDescent="0.25">
      <c r="A5" s="3">
        <v>2</v>
      </c>
      <c r="B5" s="3">
        <v>0.41739999999999999</v>
      </c>
      <c r="C5" s="3">
        <v>-5.6440000000000001</v>
      </c>
      <c r="D5" s="3">
        <v>-0.20960000000000001</v>
      </c>
      <c r="F5" s="3">
        <v>-9924.5825999999997</v>
      </c>
      <c r="G5" s="3">
        <v>7494.3559999999998</v>
      </c>
      <c r="H5" s="3">
        <v>2849.7903999999999</v>
      </c>
      <c r="I5" s="5">
        <f t="shared" ref="I5:I11" si="0">((F5-F14)^2+(G5-G14)^2+(H5-H14)^2)^0.5</f>
        <v>7608.2820189538825</v>
      </c>
      <c r="J5" s="6">
        <f t="shared" ref="J5:J11" si="1">((F5-F14)^2+(H5-H14)^2)^0.5</f>
        <v>0.5370409318666487</v>
      </c>
      <c r="K5" s="7">
        <f t="shared" ref="K5:K11" si="2">+J5/I5</f>
        <v>7.0586359775934052E-5</v>
      </c>
      <c r="M5" s="2">
        <v>0.75</v>
      </c>
      <c r="N5" s="17">
        <f>+K29</f>
        <v>6.4977756045897205E-5</v>
      </c>
      <c r="O5" s="18">
        <f t="shared" ref="O5:O16" si="3">+N5/$N$16</f>
        <v>5.731261020880595</v>
      </c>
    </row>
    <row r="6" spans="1:15" x14ac:dyDescent="0.25">
      <c r="A6" s="3">
        <v>3</v>
      </c>
      <c r="B6" s="3">
        <v>0.3735</v>
      </c>
      <c r="C6" s="3">
        <v>-5.9790000000000001</v>
      </c>
      <c r="D6" s="3">
        <v>-0.24829999999999999</v>
      </c>
      <c r="F6" s="3">
        <v>-5924.6265000000003</v>
      </c>
      <c r="G6" s="3">
        <v>7494.0209999999997</v>
      </c>
      <c r="H6" s="3">
        <v>2849.7516999999998</v>
      </c>
      <c r="I6" s="5">
        <f t="shared" si="0"/>
        <v>7608.1570166537904</v>
      </c>
      <c r="J6" s="6">
        <f t="shared" si="1"/>
        <v>0.5033977552592096</v>
      </c>
      <c r="K6" s="7">
        <f t="shared" si="2"/>
        <v>6.6165531830810362E-5</v>
      </c>
      <c r="M6" s="2">
        <v>1</v>
      </c>
      <c r="N6" s="17">
        <f>+K49</f>
        <v>6.0632384708062923E-5</v>
      </c>
      <c r="O6" s="18">
        <f t="shared" si="3"/>
        <v>5.3479843599846717</v>
      </c>
    </row>
    <row r="7" spans="1:15" x14ac:dyDescent="0.25">
      <c r="A7" s="3">
        <v>4</v>
      </c>
      <c r="B7" s="3">
        <v>0.37109999999999999</v>
      </c>
      <c r="C7" s="3">
        <v>-6.0720000000000001</v>
      </c>
      <c r="D7" s="3">
        <v>-0.30420000000000003</v>
      </c>
      <c r="F7" s="3">
        <v>-1924.6288999999999</v>
      </c>
      <c r="G7" s="3">
        <v>7493.9279999999999</v>
      </c>
      <c r="H7" s="3">
        <v>2849.6958</v>
      </c>
      <c r="I7" s="5">
        <f t="shared" si="0"/>
        <v>7608.2070166996955</v>
      </c>
      <c r="J7" s="6">
        <f t="shared" si="1"/>
        <v>0.50409273115185749</v>
      </c>
      <c r="K7" s="7">
        <f t="shared" si="2"/>
        <v>6.6256442555439815E-5</v>
      </c>
      <c r="M7" s="2">
        <v>1.25</v>
      </c>
      <c r="N7" s="17">
        <f>+K69</f>
        <v>5.7526107633988857E-5</v>
      </c>
      <c r="O7" s="18">
        <f t="shared" si="3"/>
        <v>5.0740000644648235</v>
      </c>
    </row>
    <row r="8" spans="1:15" x14ac:dyDescent="0.25">
      <c r="A8" s="3">
        <v>5</v>
      </c>
      <c r="B8" s="3">
        <v>0.3745</v>
      </c>
      <c r="C8" s="3">
        <v>-6.157</v>
      </c>
      <c r="D8" s="3">
        <v>-0.34770000000000001</v>
      </c>
      <c r="F8" s="3">
        <v>2075.3744999999999</v>
      </c>
      <c r="G8" s="3">
        <v>7493.8429999999998</v>
      </c>
      <c r="H8" s="3">
        <v>2849.6523000000002</v>
      </c>
      <c r="I8" s="5">
        <f t="shared" si="0"/>
        <v>7607.8300187249315</v>
      </c>
      <c r="J8" s="6">
        <f t="shared" si="1"/>
        <v>0.53377166475925097</v>
      </c>
      <c r="K8" s="7">
        <f t="shared" si="2"/>
        <v>7.0160829493494758E-5</v>
      </c>
      <c r="M8" s="2">
        <v>2.5</v>
      </c>
      <c r="N8" s="17"/>
      <c r="O8" s="18">
        <v>4.1500000000000004</v>
      </c>
    </row>
    <row r="9" spans="1:15" x14ac:dyDescent="0.25">
      <c r="A9" s="16">
        <v>6</v>
      </c>
      <c r="B9" s="3">
        <v>0.38129999999999997</v>
      </c>
      <c r="C9" s="3">
        <v>-6.2880000000000003</v>
      </c>
      <c r="D9" s="3">
        <v>-0.40710000000000002</v>
      </c>
      <c r="F9" s="3">
        <v>6075.3813</v>
      </c>
      <c r="G9" s="3">
        <v>7493.7120000000004</v>
      </c>
      <c r="H9" s="3">
        <v>2849.5929000000001</v>
      </c>
      <c r="I9" s="5">
        <f t="shared" si="0"/>
        <v>7607.4650210236277</v>
      </c>
      <c r="J9" s="6">
        <f t="shared" si="1"/>
        <v>0.56557318014543634</v>
      </c>
      <c r="K9" s="7">
        <f t="shared" si="2"/>
        <v>7.434449959118383E-5</v>
      </c>
      <c r="M9" s="2">
        <v>5</v>
      </c>
      <c r="N9" s="17">
        <v>3.744957493521335E-5</v>
      </c>
      <c r="O9" s="18">
        <f>+N9/N16</f>
        <v>3.3031809981731044</v>
      </c>
    </row>
    <row r="10" spans="1:15" x14ac:dyDescent="0.25">
      <c r="A10" s="3">
        <v>7</v>
      </c>
      <c r="B10" s="3">
        <v>0.35859999999999997</v>
      </c>
      <c r="C10" s="3">
        <v>-6.3710000000000004</v>
      </c>
      <c r="D10" s="3">
        <v>-0.34360000000000002</v>
      </c>
      <c r="F10" s="3">
        <v>10075.3586</v>
      </c>
      <c r="G10" s="3">
        <v>7493.6289999999999</v>
      </c>
      <c r="H10" s="3">
        <v>2849.6563999999998</v>
      </c>
      <c r="I10" s="5">
        <f t="shared" si="0"/>
        <v>7607.8680157306189</v>
      </c>
      <c r="J10" s="6">
        <f t="shared" si="1"/>
        <v>0.48923711316741975</v>
      </c>
      <c r="K10" s="7">
        <f t="shared" si="2"/>
        <v>6.4306729842819973E-5</v>
      </c>
      <c r="M10" s="2">
        <v>9</v>
      </c>
      <c r="N10" s="17"/>
      <c r="O10" s="18">
        <v>2.6</v>
      </c>
    </row>
    <row r="11" spans="1:15" x14ac:dyDescent="0.25">
      <c r="A11" s="3">
        <v>8</v>
      </c>
      <c r="B11" s="3">
        <v>0.35339999999999999</v>
      </c>
      <c r="C11" s="3">
        <v>-6.0119999999999996</v>
      </c>
      <c r="D11" s="3">
        <v>-0.18</v>
      </c>
      <c r="F11" s="3">
        <v>13875.3534</v>
      </c>
      <c r="G11" s="3">
        <v>7498.9880000000003</v>
      </c>
      <c r="H11" s="3">
        <v>2849.82</v>
      </c>
      <c r="I11" s="5">
        <f t="shared" si="0"/>
        <v>7614.8010093609964</v>
      </c>
      <c r="J11" s="6">
        <f t="shared" si="1"/>
        <v>0.37757681086166434</v>
      </c>
      <c r="K11" s="7">
        <f t="shared" si="2"/>
        <v>4.9584593267441018E-5</v>
      </c>
      <c r="M11" s="2">
        <v>12</v>
      </c>
      <c r="N11" s="17"/>
      <c r="O11" s="18">
        <v>2.2999999999999998</v>
      </c>
    </row>
    <row r="12" spans="1:15" x14ac:dyDescent="0.25">
      <c r="M12" s="2">
        <v>15</v>
      </c>
      <c r="N12" s="17"/>
      <c r="O12" s="18">
        <v>2.12</v>
      </c>
    </row>
    <row r="13" spans="1:15" x14ac:dyDescent="0.25">
      <c r="A13" s="3">
        <v>1</v>
      </c>
      <c r="B13" s="3">
        <v>-8.4559999999999996E-2</v>
      </c>
      <c r="C13" s="3">
        <v>-4.1870000000000003</v>
      </c>
      <c r="D13" s="3">
        <v>0</v>
      </c>
      <c r="F13" s="3">
        <v>-13875.084559999999</v>
      </c>
      <c r="G13" s="3">
        <v>-114.187</v>
      </c>
      <c r="H13" s="3">
        <v>2850</v>
      </c>
      <c r="M13" s="2">
        <v>17</v>
      </c>
      <c r="N13" s="17"/>
      <c r="O13" s="18">
        <v>2.04</v>
      </c>
    </row>
    <row r="14" spans="1:15" x14ac:dyDescent="0.25">
      <c r="A14" s="3">
        <v>2</v>
      </c>
      <c r="B14" s="3">
        <v>-7.7049999999999993E-2</v>
      </c>
      <c r="C14" s="3">
        <v>-3.9260000000000002</v>
      </c>
      <c r="D14" s="3">
        <v>0</v>
      </c>
      <c r="F14" s="3">
        <v>-9925.0770499999999</v>
      </c>
      <c r="G14" s="3">
        <v>-113.926</v>
      </c>
      <c r="H14" s="3">
        <v>2850</v>
      </c>
      <c r="M14" s="2">
        <v>20</v>
      </c>
      <c r="N14" s="17">
        <v>2.2387826919965507E-5</v>
      </c>
      <c r="O14" s="18">
        <f>+N14/N16</f>
        <v>1.9746831466138526</v>
      </c>
    </row>
    <row r="15" spans="1:15" x14ac:dyDescent="0.25">
      <c r="A15" s="3">
        <v>3</v>
      </c>
      <c r="B15" s="3">
        <v>-6.4399999999999999E-2</v>
      </c>
      <c r="C15" s="3">
        <v>-4.1360000000000001</v>
      </c>
      <c r="D15" s="3">
        <v>0</v>
      </c>
      <c r="F15" s="3">
        <v>-5925.0644000000002</v>
      </c>
      <c r="G15" s="3">
        <v>-114.136</v>
      </c>
      <c r="H15" s="3">
        <v>2850</v>
      </c>
      <c r="M15" s="2">
        <v>50</v>
      </c>
      <c r="N15" s="17"/>
      <c r="O15" s="18">
        <v>1.1000000000000001</v>
      </c>
    </row>
    <row r="16" spans="1:15" x14ac:dyDescent="0.25">
      <c r="A16" s="3">
        <v>4</v>
      </c>
      <c r="B16" s="3">
        <v>-3.0859999999999999E-2</v>
      </c>
      <c r="C16" s="3">
        <v>-4.2789999999999999</v>
      </c>
      <c r="D16" s="3">
        <v>0</v>
      </c>
      <c r="F16" s="3">
        <v>-1925.0308600000001</v>
      </c>
      <c r="G16" s="3">
        <v>-114.279</v>
      </c>
      <c r="H16" s="3">
        <v>2850</v>
      </c>
      <c r="M16" s="2">
        <v>5</v>
      </c>
      <c r="N16" s="17">
        <f>+K89</f>
        <v>1.1337427454301064E-5</v>
      </c>
      <c r="O16" s="18">
        <f t="shared" si="3"/>
        <v>1</v>
      </c>
    </row>
    <row r="17" spans="1:11" x14ac:dyDescent="0.25">
      <c r="A17" s="3">
        <v>5</v>
      </c>
      <c r="B17" s="3">
        <v>-3.049E-2</v>
      </c>
      <c r="C17" s="3">
        <v>-3.9870000000000001</v>
      </c>
      <c r="D17" s="3">
        <v>0</v>
      </c>
      <c r="F17" s="3">
        <v>2074.9695099999999</v>
      </c>
      <c r="G17" s="3">
        <v>-113.98699999999999</v>
      </c>
      <c r="H17" s="3">
        <v>2850</v>
      </c>
    </row>
    <row r="18" spans="1:11" x14ac:dyDescent="0.25">
      <c r="A18" s="16">
        <v>6</v>
      </c>
      <c r="B18" s="3">
        <v>-1.1310000000000001E-2</v>
      </c>
      <c r="C18" s="3">
        <v>-3.7530000000000001</v>
      </c>
      <c r="D18" s="3">
        <v>0</v>
      </c>
      <c r="F18" s="3">
        <v>6074.9886900000001</v>
      </c>
      <c r="G18" s="3">
        <v>-113.753</v>
      </c>
      <c r="H18" s="3">
        <v>2850</v>
      </c>
    </row>
    <row r="19" spans="1:11" x14ac:dyDescent="0.25">
      <c r="A19" s="3">
        <v>7</v>
      </c>
      <c r="B19" s="3">
        <v>1.0330000000000001E-2</v>
      </c>
      <c r="C19" s="3">
        <v>-4.2389999999999999</v>
      </c>
      <c r="D19" s="3">
        <v>0</v>
      </c>
      <c r="F19" s="3">
        <v>10075.010329999999</v>
      </c>
      <c r="G19" s="3">
        <v>-114.239</v>
      </c>
      <c r="H19" s="3">
        <v>2850</v>
      </c>
    </row>
    <row r="20" spans="1:11" x14ac:dyDescent="0.25">
      <c r="A20" s="3">
        <v>8</v>
      </c>
      <c r="B20" s="3">
        <v>2.1489999999999999E-2</v>
      </c>
      <c r="C20" s="3">
        <v>-5.8129999999999997</v>
      </c>
      <c r="D20" s="3">
        <v>0</v>
      </c>
      <c r="F20" s="3">
        <v>13875.021489999999</v>
      </c>
      <c r="G20" s="3">
        <v>-115.813</v>
      </c>
      <c r="H20" s="3">
        <v>2850</v>
      </c>
    </row>
    <row r="22" spans="1:11" x14ac:dyDescent="0.25">
      <c r="B22" s="4" t="s">
        <v>4</v>
      </c>
    </row>
    <row r="23" spans="1:11" x14ac:dyDescent="0.25">
      <c r="B23" s="2" t="s">
        <v>1</v>
      </c>
      <c r="C23" s="2" t="s">
        <v>0</v>
      </c>
      <c r="D23" s="2" t="s">
        <v>2</v>
      </c>
    </row>
    <row r="24" spans="1:11" x14ac:dyDescent="0.25">
      <c r="A24" s="3">
        <v>1</v>
      </c>
      <c r="B24" s="3">
        <v>0.36480000000000001</v>
      </c>
      <c r="C24" s="3">
        <v>-3.0590000000000002</v>
      </c>
      <c r="D24" s="3">
        <v>-7.1290000000000006E-2</v>
      </c>
      <c r="F24" s="3">
        <v>-13874.635200000001</v>
      </c>
      <c r="G24" s="3">
        <v>7496.9409999999998</v>
      </c>
      <c r="H24" s="3">
        <v>2849.9287100000001</v>
      </c>
      <c r="I24" s="5">
        <f>((F24-F33)^2+(G24-G33)^2+(H24-H33)^2)^0.5</f>
        <v>7609.8510123344977</v>
      </c>
      <c r="J24" s="6">
        <f>((F24-F33)^2+(H24-H33)^2)^0.5</f>
        <v>0.43327517930235904</v>
      </c>
      <c r="K24" s="7">
        <f>+J24/I24</f>
        <v>5.6936092257270337E-5</v>
      </c>
    </row>
    <row r="25" spans="1:11" x14ac:dyDescent="0.25">
      <c r="A25" s="3">
        <v>2</v>
      </c>
      <c r="B25" s="3">
        <v>0.28189999999999998</v>
      </c>
      <c r="C25" s="3">
        <v>-4.2610000000000001</v>
      </c>
      <c r="D25" s="3">
        <v>-0.223</v>
      </c>
      <c r="F25" s="3">
        <v>-9924.7181</v>
      </c>
      <c r="G25" s="3">
        <v>7495.7389999999996</v>
      </c>
      <c r="H25" s="3">
        <v>2849.777</v>
      </c>
      <c r="I25" s="5">
        <f t="shared" ref="I25:I31" si="4">((F25-F34)^2+(G25-G34)^2+(H25-H34)^2)^0.5</f>
        <v>7608.3220107395127</v>
      </c>
      <c r="J25" s="6">
        <f t="shared" ref="J25:J31" si="5">((F25-F34)^2+(H25-H34)^2)^0.5</f>
        <v>0.40425159542082206</v>
      </c>
      <c r="K25" s="7">
        <f t="shared" ref="K25:K31" si="6">+J25/I25</f>
        <v>5.3132818885715075E-5</v>
      </c>
    </row>
    <row r="26" spans="1:11" x14ac:dyDescent="0.25">
      <c r="A26" s="3">
        <v>3</v>
      </c>
      <c r="B26" s="3">
        <v>0.2387</v>
      </c>
      <c r="C26" s="3">
        <v>-4.58</v>
      </c>
      <c r="D26" s="3">
        <v>-0.2621</v>
      </c>
      <c r="F26" s="3">
        <v>-5924.7613000000001</v>
      </c>
      <c r="G26" s="3">
        <v>7495.42</v>
      </c>
      <c r="H26" s="3">
        <v>2849.7379000000001</v>
      </c>
      <c r="I26" s="5">
        <f t="shared" si="4"/>
        <v>7608.1550097460804</v>
      </c>
      <c r="J26" s="6">
        <f t="shared" si="5"/>
        <v>0.38509659775191551</v>
      </c>
      <c r="K26" s="7">
        <f t="shared" si="6"/>
        <v>5.0616292288814447E-5</v>
      </c>
    </row>
    <row r="27" spans="1:11" x14ac:dyDescent="0.25">
      <c r="A27" s="3">
        <v>4</v>
      </c>
      <c r="B27" s="3">
        <v>0.23499999999999999</v>
      </c>
      <c r="C27" s="3">
        <v>-4.6440000000000001</v>
      </c>
      <c r="D27" s="3">
        <v>-0.3196</v>
      </c>
      <c r="F27" s="3">
        <v>-1924.7650000000001</v>
      </c>
      <c r="G27" s="3">
        <v>7495.3559999999998</v>
      </c>
      <c r="H27" s="3">
        <v>2849.6804000000002</v>
      </c>
      <c r="I27" s="5">
        <f t="shared" si="4"/>
        <v>7608.2120113062665</v>
      </c>
      <c r="J27" s="6">
        <f t="shared" si="5"/>
        <v>0.41477818698648672</v>
      </c>
      <c r="K27" s="7">
        <f t="shared" si="6"/>
        <v>5.4517169917202765E-5</v>
      </c>
    </row>
    <row r="28" spans="1:11" x14ac:dyDescent="0.25">
      <c r="A28" s="3">
        <v>5</v>
      </c>
      <c r="B28" s="3">
        <v>0.2366</v>
      </c>
      <c r="C28" s="3">
        <v>-4.6790000000000003</v>
      </c>
      <c r="D28" s="3">
        <v>-0.36899999999999999</v>
      </c>
      <c r="F28" s="3">
        <v>2075.2366000000002</v>
      </c>
      <c r="G28" s="3">
        <v>7495.3209999999999</v>
      </c>
      <c r="H28" s="3">
        <v>2849.6309999999999</v>
      </c>
      <c r="I28" s="5">
        <f t="shared" si="4"/>
        <v>7607.9320130867927</v>
      </c>
      <c r="J28" s="6">
        <f t="shared" si="5"/>
        <v>0.44623633301220728</v>
      </c>
      <c r="K28" s="7">
        <f t="shared" si="6"/>
        <v>5.8654090526126334E-5</v>
      </c>
    </row>
    <row r="29" spans="1:11" x14ac:dyDescent="0.25">
      <c r="A29" s="16">
        <v>6</v>
      </c>
      <c r="B29" s="3">
        <v>0.23949999999999999</v>
      </c>
      <c r="C29" s="3">
        <v>-4.7249999999999996</v>
      </c>
      <c r="D29" s="3">
        <v>-0.43290000000000001</v>
      </c>
      <c r="F29" s="3">
        <v>6075.2394999999997</v>
      </c>
      <c r="G29" s="3">
        <v>7495.2749999999996</v>
      </c>
      <c r="H29" s="3">
        <v>2849.5671000000002</v>
      </c>
      <c r="I29" s="5">
        <f t="shared" si="4"/>
        <v>7607.6700160602049</v>
      </c>
      <c r="J29" s="6">
        <f t="shared" si="5"/>
        <v>0.49432932638124688</v>
      </c>
      <c r="K29" s="7">
        <f t="shared" si="6"/>
        <v>6.4977756045897205E-5</v>
      </c>
    </row>
    <row r="30" spans="1:11" x14ac:dyDescent="0.25">
      <c r="A30" s="3">
        <v>7</v>
      </c>
      <c r="B30" s="3">
        <v>0.21179999999999999</v>
      </c>
      <c r="C30" s="3">
        <v>-4.6779999999999999</v>
      </c>
      <c r="D30" s="3">
        <v>-0.36449999999999999</v>
      </c>
      <c r="F30" s="3">
        <v>10075.211799999999</v>
      </c>
      <c r="G30" s="3">
        <v>7495.3220000000001</v>
      </c>
      <c r="H30" s="3">
        <v>2849.6354999999999</v>
      </c>
      <c r="I30" s="5">
        <f t="shared" si="4"/>
        <v>7608.0390111783045</v>
      </c>
      <c r="J30" s="6">
        <f t="shared" si="5"/>
        <v>0.41241963156427708</v>
      </c>
      <c r="K30" s="7">
        <f t="shared" si="6"/>
        <v>5.4208401265860898E-5</v>
      </c>
    </row>
    <row r="31" spans="1:11" x14ac:dyDescent="0.25">
      <c r="A31" s="3">
        <v>8</v>
      </c>
      <c r="B31" s="3">
        <v>0.2102</v>
      </c>
      <c r="C31" s="3">
        <v>-4.1829999999999998</v>
      </c>
      <c r="D31" s="3">
        <v>-0.18990000000000001</v>
      </c>
      <c r="F31" s="3">
        <v>13875.2102</v>
      </c>
      <c r="G31" s="3">
        <v>7500.817</v>
      </c>
      <c r="H31" s="3">
        <v>2849.8101000000001</v>
      </c>
      <c r="I31" s="5">
        <f t="shared" si="4"/>
        <v>7614.8180045280606</v>
      </c>
      <c r="J31" s="6">
        <f t="shared" si="5"/>
        <v>0.2626037212225682</v>
      </c>
      <c r="K31" s="7">
        <f t="shared" si="6"/>
        <v>3.448588279672791E-5</v>
      </c>
    </row>
    <row r="33" spans="1:11" x14ac:dyDescent="0.25">
      <c r="A33" s="3">
        <v>1</v>
      </c>
      <c r="B33" s="3">
        <v>-6.2570000000000001E-2</v>
      </c>
      <c r="C33" s="3">
        <v>-2.91</v>
      </c>
      <c r="D33" s="3">
        <v>0</v>
      </c>
      <c r="F33" s="3">
        <v>-13875.06257</v>
      </c>
      <c r="G33" s="3">
        <v>-112.91</v>
      </c>
      <c r="H33" s="3">
        <v>2850</v>
      </c>
    </row>
    <row r="34" spans="1:11" x14ac:dyDescent="0.25">
      <c r="A34" s="3">
        <v>2</v>
      </c>
      <c r="B34" s="3">
        <v>-5.5280000000000003E-2</v>
      </c>
      <c r="C34" s="3">
        <v>-2.5830000000000002</v>
      </c>
      <c r="D34" s="3">
        <v>0</v>
      </c>
      <c r="F34" s="3">
        <v>-9925.0552800000005</v>
      </c>
      <c r="G34" s="3">
        <v>-112.583</v>
      </c>
      <c r="H34" s="3">
        <v>2850</v>
      </c>
    </row>
    <row r="35" spans="1:11" x14ac:dyDescent="0.25">
      <c r="A35" s="3">
        <v>3</v>
      </c>
      <c r="B35" s="3">
        <v>-4.3439999999999999E-2</v>
      </c>
      <c r="C35" s="3">
        <v>-2.7349999999999999</v>
      </c>
      <c r="D35" s="3">
        <v>0</v>
      </c>
      <c r="F35" s="3">
        <v>-5925.0434400000004</v>
      </c>
      <c r="G35" s="3">
        <v>-112.735</v>
      </c>
      <c r="H35" s="3">
        <v>2850</v>
      </c>
    </row>
    <row r="36" spans="1:11" x14ac:dyDescent="0.25">
      <c r="A36" s="3">
        <v>4</v>
      </c>
      <c r="B36" s="3">
        <v>-2.938E-2</v>
      </c>
      <c r="C36" s="3">
        <v>-2.8559999999999999</v>
      </c>
      <c r="D36" s="3">
        <v>0</v>
      </c>
      <c r="F36" s="3">
        <v>-1925.0293799999999</v>
      </c>
      <c r="G36" s="3">
        <v>-112.85599999999999</v>
      </c>
      <c r="H36" s="3">
        <v>2850</v>
      </c>
    </row>
    <row r="37" spans="1:11" x14ac:dyDescent="0.25">
      <c r="A37" s="3">
        <v>5</v>
      </c>
      <c r="B37" s="3">
        <v>-1.4330000000000001E-2</v>
      </c>
      <c r="C37" s="3">
        <v>-2.6110000000000002</v>
      </c>
      <c r="D37" s="3">
        <v>0</v>
      </c>
      <c r="F37" s="3">
        <v>2074.98567</v>
      </c>
      <c r="G37" s="3">
        <v>-112.611</v>
      </c>
      <c r="H37" s="3">
        <v>2850</v>
      </c>
    </row>
    <row r="38" spans="1:11" x14ac:dyDescent="0.25">
      <c r="A38" s="3">
        <v>6</v>
      </c>
      <c r="B38" s="3">
        <v>8.3940000000000002E-4</v>
      </c>
      <c r="C38" s="3">
        <v>-2.395</v>
      </c>
      <c r="D38" s="3">
        <v>0</v>
      </c>
      <c r="F38" s="3">
        <v>6075.0008390000003</v>
      </c>
      <c r="G38" s="3">
        <v>-112.395</v>
      </c>
      <c r="H38" s="3">
        <v>2850</v>
      </c>
    </row>
    <row r="39" spans="1:11" x14ac:dyDescent="0.25">
      <c r="A39" s="3">
        <v>7</v>
      </c>
      <c r="B39" s="3">
        <v>1.8849999999999999E-2</v>
      </c>
      <c r="C39" s="3">
        <v>-2.7170000000000001</v>
      </c>
      <c r="D39" s="3">
        <v>0</v>
      </c>
      <c r="F39" s="3">
        <v>10075.01885</v>
      </c>
      <c r="G39" s="3">
        <v>-112.717</v>
      </c>
      <c r="H39" s="3">
        <v>2850</v>
      </c>
    </row>
    <row r="40" spans="1:11" x14ac:dyDescent="0.25">
      <c r="A40" s="3">
        <v>8</v>
      </c>
      <c r="B40" s="3">
        <v>2.8819999999999998E-2</v>
      </c>
      <c r="C40" s="3">
        <v>-4.0010000000000003</v>
      </c>
      <c r="D40" s="3">
        <v>0</v>
      </c>
      <c r="F40" s="3">
        <v>13875.02882</v>
      </c>
      <c r="G40" s="3">
        <v>-114.001</v>
      </c>
      <c r="H40" s="3">
        <v>2850</v>
      </c>
    </row>
    <row r="42" spans="1:11" x14ac:dyDescent="0.25">
      <c r="B42" s="4" t="s">
        <v>5</v>
      </c>
    </row>
    <row r="43" spans="1:11" x14ac:dyDescent="0.25">
      <c r="B43" s="2" t="s">
        <v>1</v>
      </c>
      <c r="C43" s="2" t="s">
        <v>0</v>
      </c>
      <c r="D43" s="2" t="s">
        <v>2</v>
      </c>
    </row>
    <row r="44" spans="1:11" x14ac:dyDescent="0.25">
      <c r="A44" s="3">
        <v>1</v>
      </c>
      <c r="B44" s="3">
        <v>0.28110000000000002</v>
      </c>
      <c r="C44" s="3">
        <v>-2.3940000000000001</v>
      </c>
      <c r="D44" s="3">
        <v>-7.0480000000000001E-2</v>
      </c>
      <c r="F44" s="3">
        <v>-13874.7189</v>
      </c>
      <c r="G44" s="3">
        <v>7497.6059999999998</v>
      </c>
      <c r="H44" s="3">
        <v>2849.9295200000001</v>
      </c>
      <c r="I44" s="5">
        <f>((F44-F53)^2+(G44-G53)^2+(H44-H53)^2)^0.5</f>
        <v>7609.871007559831</v>
      </c>
      <c r="J44" s="6">
        <f>((F44-F53)^2+(H44-H53)^2)^0.5</f>
        <v>0.33920299291122724</v>
      </c>
      <c r="K44" s="7">
        <f>+J44/I44</f>
        <v>4.4574079189286487E-5</v>
      </c>
    </row>
    <row r="45" spans="1:11" x14ac:dyDescent="0.25">
      <c r="A45" s="3">
        <v>2</v>
      </c>
      <c r="B45" s="3">
        <v>0.21160000000000001</v>
      </c>
      <c r="C45" s="3">
        <v>-3.5089999999999999</v>
      </c>
      <c r="D45" s="3">
        <v>-0.222</v>
      </c>
      <c r="F45" s="3">
        <v>-9924.7883999999995</v>
      </c>
      <c r="G45" s="3">
        <v>7496.491</v>
      </c>
      <c r="H45" s="3">
        <v>2849.7779999999998</v>
      </c>
      <c r="I45" s="5">
        <f t="shared" ref="I45:I51" si="7">((F45-F54)^2+(G45-G54)^2+(H45-H54)^2)^0.5</f>
        <v>7608.399007523095</v>
      </c>
      <c r="J45" s="6">
        <f t="shared" ref="J45:J51" si="8">((F45-F54)^2+(H45-H54)^2)^0.5</f>
        <v>0.33834510326007478</v>
      </c>
      <c r="K45" s="7">
        <f t="shared" ref="K45:K51" si="9">+J45/I45</f>
        <v>4.4469947347073039E-5</v>
      </c>
    </row>
    <row r="46" spans="1:11" x14ac:dyDescent="0.25">
      <c r="A46" s="3">
        <v>3</v>
      </c>
      <c r="B46" s="3">
        <v>0.17050000000000001</v>
      </c>
      <c r="C46" s="3">
        <v>-3.8109999999999999</v>
      </c>
      <c r="D46" s="3">
        <v>-0.25950000000000001</v>
      </c>
      <c r="F46" s="3">
        <v>-5924.8294999999998</v>
      </c>
      <c r="G46" s="3">
        <v>7496.1890000000003</v>
      </c>
      <c r="H46" s="3">
        <v>2849.7404999999999</v>
      </c>
      <c r="I46" s="5">
        <f t="shared" si="7"/>
        <v>7608.2200071403568</v>
      </c>
      <c r="J46" s="6">
        <f t="shared" si="8"/>
        <v>0.32962222695118065</v>
      </c>
      <c r="K46" s="7">
        <f t="shared" si="9"/>
        <v>4.3324486757983909E-5</v>
      </c>
    </row>
    <row r="47" spans="1:11" x14ac:dyDescent="0.25">
      <c r="A47" s="3">
        <v>4</v>
      </c>
      <c r="B47" s="3">
        <v>0.16669999999999999</v>
      </c>
      <c r="C47" s="3">
        <v>-3.8610000000000002</v>
      </c>
      <c r="D47" s="3">
        <v>-0.31530000000000002</v>
      </c>
      <c r="F47" s="3">
        <v>-1924.8333</v>
      </c>
      <c r="G47" s="3">
        <v>7496.1390000000001</v>
      </c>
      <c r="H47" s="3">
        <v>2849.6846999999998</v>
      </c>
      <c r="I47" s="5">
        <f t="shared" si="7"/>
        <v>7608.2810088274391</v>
      </c>
      <c r="J47" s="6">
        <f t="shared" si="8"/>
        <v>0.36650139917899116</v>
      </c>
      <c r="K47" s="7">
        <f t="shared" si="9"/>
        <v>4.8171380467383005E-5</v>
      </c>
    </row>
    <row r="48" spans="1:11" x14ac:dyDescent="0.25">
      <c r="A48" s="3">
        <v>5</v>
      </c>
      <c r="B48" s="3">
        <v>0.16769999999999999</v>
      </c>
      <c r="C48" s="3">
        <v>-3.875</v>
      </c>
      <c r="D48" s="3">
        <v>-0.36620000000000003</v>
      </c>
      <c r="F48" s="3">
        <v>2075.1677</v>
      </c>
      <c r="G48" s="3">
        <v>7496.125</v>
      </c>
      <c r="H48" s="3">
        <v>2849.6338000000001</v>
      </c>
      <c r="I48" s="5">
        <f t="shared" si="7"/>
        <v>7608.0570108195116</v>
      </c>
      <c r="J48" s="6">
        <f t="shared" si="8"/>
        <v>0.40574735510652665</v>
      </c>
      <c r="K48" s="7">
        <f t="shared" si="9"/>
        <v>5.3331271641301888E-5</v>
      </c>
    </row>
    <row r="49" spans="1:11" x14ac:dyDescent="0.25">
      <c r="A49" s="16">
        <v>6</v>
      </c>
      <c r="B49" s="3">
        <v>0.16889999999999999</v>
      </c>
      <c r="C49" s="3">
        <v>-3.8839999999999999</v>
      </c>
      <c r="D49" s="3">
        <v>-0.43140000000000001</v>
      </c>
      <c r="F49" s="3">
        <v>6075.1688999999997</v>
      </c>
      <c r="G49" s="3">
        <v>7496.116</v>
      </c>
      <c r="H49" s="3">
        <v>2849.5686000000001</v>
      </c>
      <c r="I49" s="5">
        <f t="shared" si="7"/>
        <v>7607.8590139843336</v>
      </c>
      <c r="J49" s="6">
        <f t="shared" si="8"/>
        <v>0.46128263454060237</v>
      </c>
      <c r="K49" s="7">
        <f t="shared" si="9"/>
        <v>6.0632384708062923E-5</v>
      </c>
    </row>
    <row r="50" spans="1:11" x14ac:dyDescent="0.25">
      <c r="A50" s="3">
        <v>7</v>
      </c>
      <c r="B50" s="3">
        <v>0.1399</v>
      </c>
      <c r="C50" s="3">
        <v>-3.78</v>
      </c>
      <c r="D50" s="3">
        <v>-0.36130000000000001</v>
      </c>
      <c r="F50" s="3">
        <v>10075.1399</v>
      </c>
      <c r="G50" s="3">
        <v>7496.22</v>
      </c>
      <c r="H50" s="3">
        <v>2849.6387</v>
      </c>
      <c r="I50" s="5">
        <f t="shared" si="7"/>
        <v>7608.1950095053353</v>
      </c>
      <c r="J50" s="6">
        <f t="shared" si="8"/>
        <v>0.38031155333488637</v>
      </c>
      <c r="K50" s="7">
        <f t="shared" si="9"/>
        <v>4.9987093240872808E-5</v>
      </c>
    </row>
    <row r="51" spans="1:11" x14ac:dyDescent="0.25">
      <c r="A51" s="3">
        <v>8</v>
      </c>
      <c r="B51" s="3">
        <v>0.14069999999999999</v>
      </c>
      <c r="C51" s="3">
        <v>-3.242</v>
      </c>
      <c r="D51" s="3">
        <v>-0.18149999999999999</v>
      </c>
      <c r="F51" s="3">
        <v>13875.1407</v>
      </c>
      <c r="G51" s="3">
        <v>7496.7579999999998</v>
      </c>
      <c r="H51" s="3">
        <v>2849.8184999999999</v>
      </c>
      <c r="I51" s="5">
        <f t="shared" si="7"/>
        <v>7609.8310029654158</v>
      </c>
      <c r="J51" s="6">
        <f t="shared" si="8"/>
        <v>0.21244438825231707</v>
      </c>
      <c r="K51" s="7">
        <f t="shared" si="9"/>
        <v>2.7917096735726624E-5</v>
      </c>
    </row>
    <row r="53" spans="1:11" x14ac:dyDescent="0.25">
      <c r="A53" s="3">
        <v>1</v>
      </c>
      <c r="B53" s="3">
        <v>-5.0700000000000002E-2</v>
      </c>
      <c r="C53" s="3">
        <v>-2.2650000000000001</v>
      </c>
      <c r="D53" s="3">
        <v>0</v>
      </c>
      <c r="F53" s="3">
        <v>-13875.0507</v>
      </c>
      <c r="G53" s="3">
        <v>-112.265</v>
      </c>
      <c r="H53" s="3">
        <v>2850</v>
      </c>
    </row>
    <row r="54" spans="1:11" x14ac:dyDescent="0.25">
      <c r="A54" s="3">
        <v>2</v>
      </c>
      <c r="B54" s="3">
        <v>-4.3729999999999998E-2</v>
      </c>
      <c r="C54" s="3">
        <v>-1.9079999999999999</v>
      </c>
      <c r="D54" s="3">
        <v>0</v>
      </c>
      <c r="F54" s="3">
        <v>-9925.0437299999994</v>
      </c>
      <c r="G54" s="3">
        <v>-111.908</v>
      </c>
      <c r="H54" s="3">
        <v>2850</v>
      </c>
    </row>
    <row r="55" spans="1:11" x14ac:dyDescent="0.25">
      <c r="A55" s="3">
        <v>3</v>
      </c>
      <c r="B55" s="3">
        <v>-3.2750000000000001E-2</v>
      </c>
      <c r="C55" s="3">
        <v>-2.0310000000000001</v>
      </c>
      <c r="D55" s="3">
        <v>0</v>
      </c>
      <c r="F55" s="3">
        <v>-5925.0327500000003</v>
      </c>
      <c r="G55" s="3">
        <v>-112.03100000000001</v>
      </c>
      <c r="H55" s="3">
        <v>2850</v>
      </c>
    </row>
    <row r="56" spans="1:11" x14ac:dyDescent="0.25">
      <c r="A56" s="3">
        <v>4</v>
      </c>
      <c r="B56" s="3">
        <v>-2.0140000000000002E-2</v>
      </c>
      <c r="C56" s="3">
        <v>-2.1419999999999999</v>
      </c>
      <c r="D56" s="3">
        <v>0</v>
      </c>
      <c r="F56" s="3">
        <v>-1925.0201400000001</v>
      </c>
      <c r="G56" s="3">
        <v>-112.142</v>
      </c>
      <c r="H56" s="3">
        <v>2850</v>
      </c>
    </row>
    <row r="57" spans="1:11" x14ac:dyDescent="0.25">
      <c r="A57" s="3">
        <v>5</v>
      </c>
      <c r="B57" s="3">
        <v>-7.0239999999999999E-3</v>
      </c>
      <c r="C57" s="3">
        <v>-1.9319999999999999</v>
      </c>
      <c r="D57" s="3">
        <v>0</v>
      </c>
      <c r="F57" s="3">
        <v>2074.992976</v>
      </c>
      <c r="G57" s="3">
        <v>-111.932</v>
      </c>
      <c r="H57" s="3">
        <v>2850</v>
      </c>
    </row>
    <row r="58" spans="1:11" x14ac:dyDescent="0.25">
      <c r="A58" s="3">
        <v>6</v>
      </c>
      <c r="B58" s="3">
        <v>5.5729999999999998E-3</v>
      </c>
      <c r="C58" s="3">
        <v>-1.7430000000000001</v>
      </c>
      <c r="D58" s="3">
        <v>0</v>
      </c>
      <c r="F58" s="3">
        <v>6075.0055730000004</v>
      </c>
      <c r="G58" s="3">
        <v>-111.74299999999999</v>
      </c>
      <c r="H58" s="3">
        <v>2850</v>
      </c>
    </row>
    <row r="59" spans="1:11" x14ac:dyDescent="0.25">
      <c r="A59" s="3">
        <v>7</v>
      </c>
      <c r="B59" s="3">
        <v>2.1160000000000002E-2</v>
      </c>
      <c r="C59" s="3">
        <v>-1.9750000000000001</v>
      </c>
      <c r="D59" s="3">
        <v>0</v>
      </c>
      <c r="F59" s="3">
        <v>10075.02116</v>
      </c>
      <c r="G59" s="3">
        <v>-111.97499999999999</v>
      </c>
      <c r="H59" s="3">
        <v>2850</v>
      </c>
    </row>
    <row r="60" spans="1:11" x14ac:dyDescent="0.25">
      <c r="A60" s="3">
        <v>8</v>
      </c>
      <c r="B60" s="3">
        <v>3.0290000000000001E-2</v>
      </c>
      <c r="C60" s="3">
        <v>-3.073</v>
      </c>
      <c r="D60" s="3">
        <v>0</v>
      </c>
      <c r="F60" s="3">
        <v>13875.030290000001</v>
      </c>
      <c r="G60" s="3">
        <v>-113.07299999999999</v>
      </c>
      <c r="H60" s="3">
        <v>2850</v>
      </c>
    </row>
    <row r="62" spans="1:11" x14ac:dyDescent="0.25">
      <c r="B62" s="4" t="s">
        <v>6</v>
      </c>
    </row>
    <row r="63" spans="1:11" x14ac:dyDescent="0.25">
      <c r="B63" s="2" t="s">
        <v>1</v>
      </c>
      <c r="C63" s="2" t="s">
        <v>0</v>
      </c>
      <c r="D63" s="2" t="s">
        <v>2</v>
      </c>
    </row>
    <row r="64" spans="1:11" x14ac:dyDescent="0.25">
      <c r="A64" s="3">
        <v>1</v>
      </c>
      <c r="B64" s="3">
        <v>0.2321</v>
      </c>
      <c r="C64" s="3">
        <v>-1.9930000000000001</v>
      </c>
      <c r="D64" s="3">
        <v>-6.6640000000000005E-2</v>
      </c>
      <c r="F64" s="3">
        <v>-13874.767900000001</v>
      </c>
      <c r="G64" s="3">
        <v>7498.0069999999996</v>
      </c>
      <c r="H64" s="3">
        <v>2849.93336</v>
      </c>
      <c r="I64" s="5">
        <f>((F64-F73)^2+(G64-G73)^2+(H64-H73)^2)^0.5</f>
        <v>7609.8580052820125</v>
      </c>
      <c r="J64" s="6">
        <f>((F64-F73)^2+(H64-H73)^2)^0.5</f>
        <v>0.2835326042972941</v>
      </c>
      <c r="K64" s="7">
        <f>+J64/I64</f>
        <v>3.7258593274735709E-5</v>
      </c>
    </row>
    <row r="65" spans="1:11" x14ac:dyDescent="0.25">
      <c r="A65" s="3">
        <v>2</v>
      </c>
      <c r="B65" s="3">
        <v>0.17430000000000001</v>
      </c>
      <c r="C65" s="3">
        <v>-3.1139999999999999</v>
      </c>
      <c r="D65" s="3">
        <v>-0.21709999999999999</v>
      </c>
      <c r="F65" s="3">
        <v>-9924.8256999999994</v>
      </c>
      <c r="G65" s="3">
        <v>7496.8860000000004</v>
      </c>
      <c r="H65" s="3">
        <v>2849.7829000000002</v>
      </c>
      <c r="I65" s="5">
        <f t="shared" ref="I65:I71" si="10">((F65-F74)^2+(G65-G74)^2+(H65-H74)^2)^0.5</f>
        <v>7608.3910060231801</v>
      </c>
      <c r="J65" s="6">
        <f t="shared" ref="J65:J71" si="11">((F65-F74)^2+(H65-H74)^2)^0.5</f>
        <v>0.30274314195439367</v>
      </c>
      <c r="K65" s="7">
        <f t="shared" ref="K65:K71" si="12">+J65/I65</f>
        <v>3.9790691844665599E-5</v>
      </c>
    </row>
    <row r="66" spans="1:11" x14ac:dyDescent="0.25">
      <c r="A66" s="3">
        <v>3</v>
      </c>
      <c r="B66" s="3">
        <v>0.1305</v>
      </c>
      <c r="C66" s="3">
        <v>-3.4430000000000001</v>
      </c>
      <c r="D66" s="3">
        <v>-0.2525</v>
      </c>
      <c r="F66" s="3">
        <v>-5924.8694999999998</v>
      </c>
      <c r="G66" s="3">
        <v>7496.5569999999998</v>
      </c>
      <c r="H66" s="3">
        <v>2849.7474999999999</v>
      </c>
      <c r="I66" s="5">
        <f t="shared" si="10"/>
        <v>7608.1680058082402</v>
      </c>
      <c r="J66" s="6">
        <f t="shared" si="11"/>
        <v>0.29728796881162028</v>
      </c>
      <c r="K66" s="7">
        <f t="shared" si="12"/>
        <v>3.9074842798511311E-5</v>
      </c>
    </row>
    <row r="67" spans="1:11" x14ac:dyDescent="0.25">
      <c r="A67" s="3">
        <v>4</v>
      </c>
      <c r="B67" s="3">
        <v>0.12509999999999999</v>
      </c>
      <c r="C67" s="3">
        <v>-3.4910000000000001</v>
      </c>
      <c r="D67" s="3">
        <v>-0.30559999999999998</v>
      </c>
      <c r="F67" s="3">
        <v>-1924.8749</v>
      </c>
      <c r="G67" s="3">
        <v>7496.509</v>
      </c>
      <c r="H67" s="3">
        <v>2849.6943999999999</v>
      </c>
      <c r="I67" s="5">
        <f t="shared" si="10"/>
        <v>7608.2180074257967</v>
      </c>
      <c r="J67" s="6">
        <f t="shared" si="11"/>
        <v>0.33614603983998798</v>
      </c>
      <c r="K67" s="7">
        <f t="shared" si="12"/>
        <v>4.4181967382099417E-5</v>
      </c>
    </row>
    <row r="68" spans="1:11" x14ac:dyDescent="0.25">
      <c r="A68" s="3">
        <v>5</v>
      </c>
      <c r="B68" s="3">
        <v>0.12529999999999999</v>
      </c>
      <c r="C68" s="3">
        <v>-3.49</v>
      </c>
      <c r="D68" s="3">
        <v>-0.35639999999999999</v>
      </c>
      <c r="F68" s="3">
        <v>2075.1253000000002</v>
      </c>
      <c r="G68" s="3">
        <v>7496.51</v>
      </c>
      <c r="H68" s="3">
        <v>2849.6435999999999</v>
      </c>
      <c r="I68" s="5">
        <f t="shared" si="10"/>
        <v>7608.0400094322858</v>
      </c>
      <c r="J68" s="6">
        <f t="shared" si="11"/>
        <v>0.37884352675494115</v>
      </c>
      <c r="K68" s="7">
        <f t="shared" si="12"/>
        <v>4.9795154374222403E-5</v>
      </c>
    </row>
    <row r="69" spans="1:11" x14ac:dyDescent="0.25">
      <c r="A69" s="16">
        <v>6</v>
      </c>
      <c r="B69" s="3">
        <v>0.12479999999999999</v>
      </c>
      <c r="C69" s="3">
        <v>-3.4689999999999999</v>
      </c>
      <c r="D69" s="3">
        <v>-0.42170000000000002</v>
      </c>
      <c r="F69" s="3">
        <v>6075.1247999999996</v>
      </c>
      <c r="G69" s="3">
        <v>7496.5309999999999</v>
      </c>
      <c r="H69" s="3">
        <v>2849.5783000000001</v>
      </c>
      <c r="I69" s="5">
        <f t="shared" si="10"/>
        <v>7607.8950125882238</v>
      </c>
      <c r="J69" s="6">
        <f t="shared" si="11"/>
        <v>0.43765258736223717</v>
      </c>
      <c r="K69" s="7">
        <f t="shared" si="12"/>
        <v>5.7526107633988857E-5</v>
      </c>
    </row>
    <row r="70" spans="1:11" x14ac:dyDescent="0.25">
      <c r="A70" s="3">
        <v>7</v>
      </c>
      <c r="B70" s="3">
        <v>9.1319999999999998E-2</v>
      </c>
      <c r="C70" s="3">
        <v>-3.3050000000000002</v>
      </c>
      <c r="D70" s="3">
        <v>-0.35149999999999998</v>
      </c>
      <c r="F70" s="3">
        <v>10075.09132</v>
      </c>
      <c r="G70" s="3">
        <v>7496.6949999999997</v>
      </c>
      <c r="H70" s="3">
        <v>2849.6484999999998</v>
      </c>
      <c r="I70" s="5">
        <f t="shared" si="10"/>
        <v>7608.2370084385366</v>
      </c>
      <c r="J70" s="6">
        <f t="shared" si="11"/>
        <v>0.35833610702808039</v>
      </c>
      <c r="K70" s="7">
        <f t="shared" si="12"/>
        <v>4.7098441679805511E-5</v>
      </c>
    </row>
    <row r="71" spans="1:11" x14ac:dyDescent="0.25">
      <c r="A71" s="3">
        <v>8</v>
      </c>
      <c r="B71" s="3">
        <v>9.3460000000000001E-2</v>
      </c>
      <c r="C71" s="3">
        <v>-2.681</v>
      </c>
      <c r="D71" s="3">
        <v>-0.16950000000000001</v>
      </c>
      <c r="F71" s="3">
        <v>13875.09346</v>
      </c>
      <c r="G71" s="3">
        <v>7502.3190000000004</v>
      </c>
      <c r="H71" s="3">
        <v>2849.8305</v>
      </c>
      <c r="I71" s="5">
        <f t="shared" si="10"/>
        <v>7614.8360021490644</v>
      </c>
      <c r="J71" s="6">
        <f t="shared" si="11"/>
        <v>0.18091309405326741</v>
      </c>
      <c r="K71" s="7">
        <f t="shared" si="12"/>
        <v>2.3757976403196339E-5</v>
      </c>
    </row>
    <row r="73" spans="1:11" x14ac:dyDescent="0.25">
      <c r="A73" s="3">
        <v>1</v>
      </c>
      <c r="B73" s="3">
        <v>-4.3490000000000001E-2</v>
      </c>
      <c r="C73" s="3">
        <v>-1.851</v>
      </c>
      <c r="D73" s="3">
        <v>0</v>
      </c>
      <c r="F73" s="3">
        <v>-13875.04349</v>
      </c>
      <c r="G73" s="3">
        <v>-111.851</v>
      </c>
      <c r="H73" s="3">
        <v>2850</v>
      </c>
    </row>
    <row r="74" spans="1:11" x14ac:dyDescent="0.25">
      <c r="A74" s="3">
        <v>2</v>
      </c>
      <c r="B74" s="3">
        <v>-3.6700000000000003E-2</v>
      </c>
      <c r="C74" s="3">
        <v>-1.5049999999999999</v>
      </c>
      <c r="D74" s="3">
        <v>0</v>
      </c>
      <c r="F74" s="3">
        <v>-9925.0367000000006</v>
      </c>
      <c r="G74" s="3">
        <v>-111.505</v>
      </c>
      <c r="H74" s="3">
        <v>2850</v>
      </c>
    </row>
    <row r="75" spans="1:11" x14ac:dyDescent="0.25">
      <c r="A75" s="3">
        <v>3</v>
      </c>
      <c r="B75" s="3">
        <v>-2.6419999999999999E-2</v>
      </c>
      <c r="C75" s="3">
        <v>-1.611</v>
      </c>
      <c r="D75" s="3">
        <v>0</v>
      </c>
      <c r="F75" s="3">
        <v>-5925.0264200000001</v>
      </c>
      <c r="G75" s="3">
        <v>-111.611</v>
      </c>
      <c r="H75" s="3">
        <v>2850</v>
      </c>
    </row>
    <row r="76" spans="1:11" x14ac:dyDescent="0.25">
      <c r="A76" s="3">
        <v>4</v>
      </c>
      <c r="B76" s="3">
        <v>-1.491E-2</v>
      </c>
      <c r="C76" s="3">
        <v>-1.7090000000000001</v>
      </c>
      <c r="D76" s="3">
        <v>0</v>
      </c>
      <c r="F76" s="3">
        <v>-1925.0149100000001</v>
      </c>
      <c r="G76" s="3">
        <v>-111.709</v>
      </c>
      <c r="H76" s="3">
        <v>2850</v>
      </c>
    </row>
    <row r="77" spans="1:11" x14ac:dyDescent="0.25">
      <c r="A77" s="3">
        <v>5</v>
      </c>
      <c r="B77" s="3">
        <v>-3.1580000000000002E-3</v>
      </c>
      <c r="C77" s="3">
        <v>-1.53</v>
      </c>
      <c r="D77" s="3">
        <v>0</v>
      </c>
      <c r="F77" s="3">
        <v>2074.996842</v>
      </c>
      <c r="G77" s="3">
        <v>-111.53</v>
      </c>
      <c r="H77" s="3">
        <v>2850</v>
      </c>
    </row>
    <row r="78" spans="1:11" x14ac:dyDescent="0.25">
      <c r="A78" s="3">
        <v>6</v>
      </c>
      <c r="B78" s="3">
        <v>7.7149999999999996E-3</v>
      </c>
      <c r="C78" s="3">
        <v>-1.3640000000000001</v>
      </c>
      <c r="D78" s="3">
        <v>0</v>
      </c>
      <c r="F78" s="3">
        <v>6075.0077149999997</v>
      </c>
      <c r="G78" s="3">
        <v>-111.364</v>
      </c>
      <c r="H78" s="3">
        <v>2850</v>
      </c>
    </row>
    <row r="79" spans="1:11" x14ac:dyDescent="0.25">
      <c r="A79" s="3">
        <v>7</v>
      </c>
      <c r="B79" s="3">
        <v>2.1659999999999999E-2</v>
      </c>
      <c r="C79" s="3">
        <v>-1.542</v>
      </c>
      <c r="D79" s="3">
        <v>0</v>
      </c>
      <c r="F79" s="3">
        <v>10075.02166</v>
      </c>
      <c r="G79" s="3">
        <v>-111.542</v>
      </c>
      <c r="H79" s="3">
        <v>2850</v>
      </c>
    </row>
    <row r="80" spans="1:11" x14ac:dyDescent="0.25">
      <c r="A80" s="3">
        <v>8</v>
      </c>
      <c r="B80" s="3">
        <v>3.022E-2</v>
      </c>
      <c r="C80" s="3">
        <v>-2.5169999999999999</v>
      </c>
      <c r="D80" s="3">
        <v>0</v>
      </c>
      <c r="F80" s="3">
        <v>13875.030220000001</v>
      </c>
      <c r="G80" s="3">
        <v>-112.517</v>
      </c>
      <c r="H80" s="3">
        <v>2850</v>
      </c>
    </row>
    <row r="82" spans="1:11" x14ac:dyDescent="0.25">
      <c r="B82" s="4" t="s">
        <v>25</v>
      </c>
    </row>
    <row r="83" spans="1:11" x14ac:dyDescent="0.25">
      <c r="B83" s="2" t="s">
        <v>1</v>
      </c>
      <c r="C83" s="2" t="s">
        <v>0</v>
      </c>
      <c r="D83" s="2" t="s">
        <v>2</v>
      </c>
    </row>
    <row r="84" spans="1:11" x14ac:dyDescent="0.25">
      <c r="A84" s="3">
        <v>1</v>
      </c>
      <c r="B84" s="3">
        <v>2.222E-2</v>
      </c>
      <c r="C84" s="3">
        <v>-3.431E-2</v>
      </c>
      <c r="D84" s="3">
        <v>-1.0679999999999999E-3</v>
      </c>
      <c r="F84" s="3">
        <v>-13874.977779999999</v>
      </c>
      <c r="G84" s="3">
        <v>7499.96569</v>
      </c>
      <c r="H84" s="3">
        <v>2849.998932</v>
      </c>
      <c r="I84" s="5">
        <f>((F84-F93)^2+(G84-G93)^2+(H84-H93)^2)^0.5</f>
        <v>7609.9656900325144</v>
      </c>
      <c r="J84" s="6">
        <f>((F84-F93)^2+(H84-H93)^2)^0.5</f>
        <v>2.2245651800590183E-2</v>
      </c>
      <c r="K84" s="7">
        <f>+J84/I84</f>
        <v>2.9232262938750695E-6</v>
      </c>
    </row>
    <row r="85" spans="1:11" x14ac:dyDescent="0.25">
      <c r="A85" s="3">
        <v>2</v>
      </c>
      <c r="B85" s="3">
        <v>7.5410000000000005E-2</v>
      </c>
      <c r="C85" s="3">
        <v>-0.93840000000000001</v>
      </c>
      <c r="D85" s="3">
        <v>-5.6169999999999998E-2</v>
      </c>
      <c r="F85" s="3">
        <v>-9924.9245900000005</v>
      </c>
      <c r="G85" s="3">
        <v>7499.0616</v>
      </c>
      <c r="H85" s="3">
        <v>2849.9438300000002</v>
      </c>
      <c r="I85" s="5">
        <f t="shared" ref="I85:I91" si="13">((F85-F94)^2+(G85-G94)^2+(H85-H94)^2)^0.5</f>
        <v>7609.0616005810007</v>
      </c>
      <c r="J85" s="6">
        <f t="shared" ref="J85:J91" si="14">((F85-F94)^2+(H85-H94)^2)^0.5</f>
        <v>9.403051100521119E-2</v>
      </c>
      <c r="K85" s="7">
        <f t="shared" ref="K85:K91" si="15">+J85/I85</f>
        <v>1.2357701375164495E-5</v>
      </c>
    </row>
    <row r="86" spans="1:11" x14ac:dyDescent="0.25">
      <c r="A86" s="3">
        <v>3</v>
      </c>
      <c r="B86" s="3">
        <v>1.5640000000000001E-2</v>
      </c>
      <c r="C86" s="3">
        <v>-1.387</v>
      </c>
      <c r="D86" s="3">
        <v>-5.6419999999999998E-2</v>
      </c>
      <c r="F86" s="3">
        <v>-5924.9843600000004</v>
      </c>
      <c r="G86" s="3">
        <v>7498.6130000000003</v>
      </c>
      <c r="H86" s="3">
        <v>2849.9435800000001</v>
      </c>
      <c r="I86" s="5">
        <f t="shared" si="13"/>
        <v>7608.6130002252603</v>
      </c>
      <c r="J86" s="6">
        <f t="shared" si="14"/>
        <v>5.8547638722459459E-2</v>
      </c>
      <c r="K86" s="7">
        <f t="shared" si="15"/>
        <v>7.694916106355534E-6</v>
      </c>
    </row>
    <row r="87" spans="1:11" x14ac:dyDescent="0.25">
      <c r="A87" s="3">
        <v>4</v>
      </c>
      <c r="B87" s="3">
        <v>4.6769999999999998E-4</v>
      </c>
      <c r="C87" s="3">
        <v>-1.423</v>
      </c>
      <c r="D87" s="3">
        <v>-5.5649999999999998E-2</v>
      </c>
      <c r="F87" s="3">
        <v>-1924.999532</v>
      </c>
      <c r="G87" s="3">
        <v>7498.5770000000002</v>
      </c>
      <c r="H87" s="3">
        <v>2849.9443500000002</v>
      </c>
      <c r="I87" s="5">
        <f t="shared" si="13"/>
        <v>7608.5770002035297</v>
      </c>
      <c r="J87" s="6">
        <f t="shared" si="14"/>
        <v>5.5651967835614137E-2</v>
      </c>
      <c r="K87" s="7">
        <f t="shared" si="15"/>
        <v>7.3143726920454961E-6</v>
      </c>
    </row>
    <row r="88" spans="1:11" x14ac:dyDescent="0.25">
      <c r="A88" s="3">
        <v>5</v>
      </c>
      <c r="B88" s="3">
        <v>-1.103E-3</v>
      </c>
      <c r="C88" s="3">
        <v>-1.3859999999999999</v>
      </c>
      <c r="D88" s="3">
        <v>-6.3799999999999996E-2</v>
      </c>
      <c r="F88" s="3">
        <v>2074.9988969999999</v>
      </c>
      <c r="G88" s="3">
        <v>7498.6139999999996</v>
      </c>
      <c r="H88" s="3">
        <v>2849.9362000000001</v>
      </c>
      <c r="I88" s="5">
        <f t="shared" si="13"/>
        <v>7608.6140002675684</v>
      </c>
      <c r="J88" s="6">
        <f t="shared" si="14"/>
        <v>6.3809533840857205E-2</v>
      </c>
      <c r="K88" s="7">
        <f t="shared" si="15"/>
        <v>8.3864858749061578E-6</v>
      </c>
    </row>
    <row r="89" spans="1:11" x14ac:dyDescent="0.25">
      <c r="A89" s="16">
        <v>6</v>
      </c>
      <c r="B89" s="3">
        <v>-6.6030000000000004E-3</v>
      </c>
      <c r="C89" s="3">
        <v>-1.3</v>
      </c>
      <c r="D89" s="3">
        <v>-8.6010000000000003E-2</v>
      </c>
      <c r="F89" s="3">
        <v>6074.9933970000002</v>
      </c>
      <c r="G89" s="3">
        <v>7498.7</v>
      </c>
      <c r="H89" s="3">
        <v>2849.91399</v>
      </c>
      <c r="I89" s="5">
        <f t="shared" si="13"/>
        <v>7608.7000004890006</v>
      </c>
      <c r="J89" s="6">
        <f t="shared" si="14"/>
        <v>8.6263084277084512E-2</v>
      </c>
      <c r="K89" s="7">
        <f t="shared" si="15"/>
        <v>1.1337427454301064E-5</v>
      </c>
    </row>
    <row r="90" spans="1:11" x14ac:dyDescent="0.25">
      <c r="A90" s="3">
        <v>7</v>
      </c>
      <c r="B90" s="3">
        <v>-5.7669999999999999E-2</v>
      </c>
      <c r="C90" s="3">
        <v>-0.95109999999999995</v>
      </c>
      <c r="D90" s="3">
        <v>-6.8769999999999998E-2</v>
      </c>
      <c r="F90" s="3">
        <v>10074.94233</v>
      </c>
      <c r="G90" s="3">
        <v>7499.0488999999998</v>
      </c>
      <c r="H90" s="3">
        <v>2849.9312300000001</v>
      </c>
      <c r="I90" s="5">
        <f t="shared" si="13"/>
        <v>7609.048900529313</v>
      </c>
      <c r="J90" s="6">
        <f t="shared" si="14"/>
        <v>8.9750441781626514E-2</v>
      </c>
      <c r="K90" s="7">
        <f t="shared" si="15"/>
        <v>1.1795224732408165E-5</v>
      </c>
    </row>
    <row r="91" spans="1:11" x14ac:dyDescent="0.25">
      <c r="A91" s="3">
        <v>8</v>
      </c>
      <c r="B91" s="3">
        <v>-4.326E-2</v>
      </c>
      <c r="C91" s="3">
        <v>-0.10100000000000001</v>
      </c>
      <c r="D91" s="3">
        <v>2.1020000000000001E-3</v>
      </c>
      <c r="F91" s="3">
        <v>13874.95674</v>
      </c>
      <c r="G91" s="3">
        <v>7504.8990000000003</v>
      </c>
      <c r="H91" s="3">
        <v>2850.0021019999999</v>
      </c>
      <c r="I91" s="5">
        <f t="shared" si="13"/>
        <v>7614.8990001231696</v>
      </c>
      <c r="J91" s="6">
        <f t="shared" si="14"/>
        <v>4.331103790065479E-2</v>
      </c>
      <c r="K91" s="7">
        <f t="shared" si="15"/>
        <v>5.6876706966112412E-6</v>
      </c>
    </row>
    <row r="93" spans="1:11" x14ac:dyDescent="0.25">
      <c r="A93" s="3">
        <v>1</v>
      </c>
      <c r="B93" s="3">
        <v>-4.3490000000000001E-2</v>
      </c>
      <c r="C93" s="3">
        <v>-1.851</v>
      </c>
      <c r="D93" s="3">
        <v>0</v>
      </c>
      <c r="F93" s="3">
        <v>-13875</v>
      </c>
      <c r="G93" s="3">
        <v>-110</v>
      </c>
      <c r="H93" s="3">
        <v>2850</v>
      </c>
    </row>
    <row r="94" spans="1:11" x14ac:dyDescent="0.25">
      <c r="A94" s="3">
        <v>2</v>
      </c>
      <c r="B94" s="3">
        <v>-3.6700000000000003E-2</v>
      </c>
      <c r="C94" s="3">
        <v>-1.5049999999999999</v>
      </c>
      <c r="D94" s="3">
        <v>0</v>
      </c>
      <c r="F94" s="3">
        <v>-9925</v>
      </c>
      <c r="G94" s="3">
        <v>-110</v>
      </c>
      <c r="H94" s="3">
        <v>2850</v>
      </c>
    </row>
    <row r="95" spans="1:11" x14ac:dyDescent="0.25">
      <c r="A95" s="3">
        <v>3</v>
      </c>
      <c r="B95" s="3">
        <v>-2.6419999999999999E-2</v>
      </c>
      <c r="C95" s="3">
        <v>-1.611</v>
      </c>
      <c r="D95" s="3">
        <v>0</v>
      </c>
      <c r="F95" s="3">
        <v>-5925</v>
      </c>
      <c r="G95" s="3">
        <v>-110</v>
      </c>
      <c r="H95" s="3">
        <v>2850</v>
      </c>
    </row>
    <row r="96" spans="1:11" x14ac:dyDescent="0.25">
      <c r="A96" s="3">
        <v>4</v>
      </c>
      <c r="B96" s="3">
        <v>-1.491E-2</v>
      </c>
      <c r="C96" s="3">
        <v>-1.7090000000000001</v>
      </c>
      <c r="D96" s="3">
        <v>0</v>
      </c>
      <c r="F96" s="3">
        <v>-1925</v>
      </c>
      <c r="G96" s="3">
        <v>-110</v>
      </c>
      <c r="H96" s="3">
        <v>2850</v>
      </c>
    </row>
    <row r="97" spans="1:16" x14ac:dyDescent="0.25">
      <c r="A97" s="3">
        <v>5</v>
      </c>
      <c r="B97" s="3">
        <v>-3.1580000000000002E-3</v>
      </c>
      <c r="C97" s="3">
        <v>-1.53</v>
      </c>
      <c r="D97" s="3">
        <v>0</v>
      </c>
      <c r="F97" s="3">
        <v>2075</v>
      </c>
      <c r="G97" s="3">
        <v>-110</v>
      </c>
      <c r="H97" s="3">
        <v>2850</v>
      </c>
    </row>
    <row r="98" spans="1:16" x14ac:dyDescent="0.25">
      <c r="A98" s="3">
        <v>6</v>
      </c>
      <c r="B98" s="3">
        <v>7.7149999999999996E-3</v>
      </c>
      <c r="C98" s="3">
        <v>-1.3640000000000001</v>
      </c>
      <c r="D98" s="3">
        <v>0</v>
      </c>
      <c r="F98" s="3">
        <v>6075</v>
      </c>
      <c r="G98" s="3">
        <v>-110</v>
      </c>
      <c r="H98" s="3">
        <v>2850</v>
      </c>
    </row>
    <row r="99" spans="1:16" x14ac:dyDescent="0.25">
      <c r="A99" s="3">
        <v>7</v>
      </c>
      <c r="B99" s="3">
        <v>2.1659999999999999E-2</v>
      </c>
      <c r="C99" s="3">
        <v>-1.542</v>
      </c>
      <c r="D99" s="3">
        <v>0</v>
      </c>
      <c r="F99" s="3">
        <v>10075</v>
      </c>
      <c r="G99" s="3">
        <v>-110</v>
      </c>
      <c r="H99" s="3">
        <v>2850</v>
      </c>
    </row>
    <row r="100" spans="1:16" x14ac:dyDescent="0.25">
      <c r="A100" s="3">
        <v>8</v>
      </c>
      <c r="B100" s="3">
        <v>3.022E-2</v>
      </c>
      <c r="C100" s="3">
        <v>-2.5169999999999999</v>
      </c>
      <c r="D100" s="3">
        <v>0</v>
      </c>
      <c r="F100" s="3">
        <v>13875</v>
      </c>
      <c r="G100" s="3">
        <v>-110</v>
      </c>
      <c r="H100" s="3">
        <v>2850</v>
      </c>
    </row>
    <row r="102" spans="1:16" x14ac:dyDescent="0.25">
      <c r="B102" s="4" t="s">
        <v>27</v>
      </c>
    </row>
    <row r="103" spans="1:16" x14ac:dyDescent="0.25">
      <c r="B103" s="2" t="s">
        <v>1</v>
      </c>
      <c r="C103" s="2" t="s">
        <v>0</v>
      </c>
      <c r="D103" s="2" t="s">
        <v>2</v>
      </c>
    </row>
    <row r="104" spans="1:16" x14ac:dyDescent="0.25">
      <c r="A104" s="3">
        <v>1</v>
      </c>
      <c r="B104" s="3">
        <v>4.1180000000000001E-2</v>
      </c>
      <c r="C104" s="3">
        <v>-0.26640000000000003</v>
      </c>
      <c r="D104" s="3">
        <v>-1.0449999999999999E-2</v>
      </c>
      <c r="F104" s="3">
        <f>+B104+N104</f>
        <v>-13874.95882</v>
      </c>
      <c r="G104" s="3">
        <f t="shared" ref="G104:H104" si="16">+C104+O104</f>
        <v>7499.7335999999996</v>
      </c>
      <c r="H104" s="3">
        <f t="shared" si="16"/>
        <v>2849.9895499999998</v>
      </c>
      <c r="I104" s="5">
        <f>((F104-F113)^2+(G104-G113)^2+(H104-H113)^2)^0.5</f>
        <v>7609.8983001640945</v>
      </c>
      <c r="J104" s="6">
        <f>((F104-F113)^2+(H104-H113)^2)^0.5</f>
        <v>4.9974787643938492E-2</v>
      </c>
      <c r="K104" s="7">
        <f>+J104/I104</f>
        <v>6.5670769401558066E-6</v>
      </c>
      <c r="N104" s="2">
        <v>-13875</v>
      </c>
      <c r="O104" s="2">
        <v>7500</v>
      </c>
      <c r="P104" s="2">
        <v>2850</v>
      </c>
    </row>
    <row r="105" spans="1:16" x14ac:dyDescent="0.25">
      <c r="A105" s="3">
        <v>2</v>
      </c>
      <c r="B105" s="3">
        <v>5.638E-2</v>
      </c>
      <c r="C105" s="3">
        <v>-1.242</v>
      </c>
      <c r="D105" s="3">
        <v>-0.1024</v>
      </c>
      <c r="F105" s="3">
        <f t="shared" ref="F105:F111" si="17">+B105+N105</f>
        <v>-9924.94362</v>
      </c>
      <c r="G105" s="3">
        <f t="shared" ref="G105:G111" si="18">+C105+O105</f>
        <v>7498.7579999999998</v>
      </c>
      <c r="H105" s="3">
        <f t="shared" ref="H105:H111" si="19">+D105+P105</f>
        <v>2849.8975999999998</v>
      </c>
      <c r="I105" s="5">
        <f t="shared" ref="I105:I111" si="20">((F105-F114)^2+(G105-G114)^2+(H105-H114)^2)^0.5</f>
        <v>7608.8318109266129</v>
      </c>
      <c r="J105" s="6">
        <f t="shared" ref="J105:J111" si="21">((F105-F114)^2+(H105-H114)^2)^0.5</f>
        <v>0.11874719312927555</v>
      </c>
      <c r="K105" s="7">
        <f t="shared" ref="K105:K111" si="22">+J105/I105</f>
        <v>1.5606494673564663E-5</v>
      </c>
      <c r="N105" s="2">
        <v>-9925</v>
      </c>
      <c r="O105" s="2">
        <v>7500</v>
      </c>
      <c r="P105" s="2">
        <v>2850</v>
      </c>
    </row>
    <row r="106" spans="1:16" x14ac:dyDescent="0.25">
      <c r="A106" s="3">
        <v>3</v>
      </c>
      <c r="B106" s="3">
        <v>2.875E-3</v>
      </c>
      <c r="C106" s="3">
        <v>-1.6559999999999999</v>
      </c>
      <c r="D106" s="3">
        <v>-0.1037</v>
      </c>
      <c r="F106" s="3">
        <f t="shared" si="17"/>
        <v>-5924.9971249999999</v>
      </c>
      <c r="G106" s="3">
        <f t="shared" si="18"/>
        <v>7498.3440000000001</v>
      </c>
      <c r="H106" s="3">
        <f t="shared" si="19"/>
        <v>2849.8962999999999</v>
      </c>
      <c r="I106" s="5">
        <f t="shared" si="20"/>
        <v>7608.4309307078538</v>
      </c>
      <c r="J106" s="6">
        <f t="shared" si="21"/>
        <v>0.10378489682524142</v>
      </c>
      <c r="K106" s="7">
        <f t="shared" si="22"/>
        <v>1.3640775314968358E-5</v>
      </c>
      <c r="N106" s="2">
        <v>-5925</v>
      </c>
      <c r="O106" s="2">
        <v>7500</v>
      </c>
      <c r="P106" s="2">
        <v>2850</v>
      </c>
    </row>
    <row r="107" spans="1:16" x14ac:dyDescent="0.25">
      <c r="A107" s="3">
        <v>4</v>
      </c>
      <c r="B107" s="3">
        <v>-9.0279999999999996E-3</v>
      </c>
      <c r="C107" s="3">
        <v>-1.6919999999999999</v>
      </c>
      <c r="D107" s="3">
        <v>-0.1115</v>
      </c>
      <c r="F107" s="3">
        <f t="shared" si="17"/>
        <v>-1925.0090279999999</v>
      </c>
      <c r="G107" s="3">
        <f t="shared" si="18"/>
        <v>7498.308</v>
      </c>
      <c r="H107" s="3">
        <f t="shared" si="19"/>
        <v>2849.8885</v>
      </c>
      <c r="I107" s="5">
        <f t="shared" si="20"/>
        <v>7608.4008508224024</v>
      </c>
      <c r="J107" s="6">
        <f t="shared" si="21"/>
        <v>0.11186746854926667</v>
      </c>
      <c r="K107" s="7">
        <f t="shared" si="22"/>
        <v>1.4703151259068423E-5</v>
      </c>
      <c r="N107" s="2">
        <v>-1925</v>
      </c>
      <c r="O107" s="2">
        <v>7500</v>
      </c>
      <c r="P107" s="2">
        <v>2850</v>
      </c>
    </row>
    <row r="108" spans="1:16" x14ac:dyDescent="0.25">
      <c r="A108" s="3">
        <v>5</v>
      </c>
      <c r="B108" s="3">
        <v>-1.0030000000000001E-2</v>
      </c>
      <c r="C108" s="3">
        <v>-1.6519999999999999</v>
      </c>
      <c r="D108" s="3">
        <v>-0.1326</v>
      </c>
      <c r="F108" s="3">
        <f t="shared" si="17"/>
        <v>2074.9899700000001</v>
      </c>
      <c r="G108" s="3">
        <f t="shared" si="18"/>
        <v>7498.348</v>
      </c>
      <c r="H108" s="3">
        <f t="shared" si="19"/>
        <v>2849.8674000000001</v>
      </c>
      <c r="I108" s="5">
        <f t="shared" si="20"/>
        <v>7608.4300211637728</v>
      </c>
      <c r="J108" s="6">
        <f t="shared" si="21"/>
        <v>0.13307502679307553</v>
      </c>
      <c r="K108" s="7">
        <f t="shared" si="22"/>
        <v>1.7490471282894261E-5</v>
      </c>
      <c r="N108" s="2">
        <v>2075</v>
      </c>
      <c r="O108" s="2">
        <v>7500</v>
      </c>
      <c r="P108" s="2">
        <v>2850</v>
      </c>
    </row>
    <row r="109" spans="1:16" x14ac:dyDescent="0.25">
      <c r="A109" s="16">
        <v>6</v>
      </c>
      <c r="B109" s="3">
        <v>-1.46E-2</v>
      </c>
      <c r="C109" s="3">
        <v>-1.5549999999999999</v>
      </c>
      <c r="D109" s="3">
        <v>-0.16950000000000001</v>
      </c>
      <c r="F109" s="3">
        <f t="shared" si="17"/>
        <v>6074.9853999999996</v>
      </c>
      <c r="G109" s="3">
        <f t="shared" si="18"/>
        <v>7498.4449999999997</v>
      </c>
      <c r="H109" s="3">
        <f t="shared" si="19"/>
        <v>2849.8305</v>
      </c>
      <c r="I109" s="5">
        <f t="shared" si="20"/>
        <v>7608.5206119067507</v>
      </c>
      <c r="J109" s="6">
        <f t="shared" si="21"/>
        <v>0.17033824257635838</v>
      </c>
      <c r="K109" s="7">
        <f t="shared" si="22"/>
        <v>2.2387826919965507E-5</v>
      </c>
      <c r="N109" s="2">
        <v>6075</v>
      </c>
      <c r="O109" s="2">
        <v>7500</v>
      </c>
      <c r="P109" s="2">
        <v>2850</v>
      </c>
    </row>
    <row r="110" spans="1:16" x14ac:dyDescent="0.25">
      <c r="A110" s="3">
        <v>7</v>
      </c>
      <c r="B110" s="3">
        <v>-6.4659999999999995E-2</v>
      </c>
      <c r="C110" s="3">
        <v>-1.2030000000000001</v>
      </c>
      <c r="D110" s="3">
        <v>-0.1356</v>
      </c>
      <c r="F110" s="3">
        <f t="shared" si="17"/>
        <v>10074.93534</v>
      </c>
      <c r="G110" s="3">
        <f t="shared" si="18"/>
        <v>7498.7969999999996</v>
      </c>
      <c r="H110" s="3">
        <f t="shared" si="19"/>
        <v>2849.8643999999999</v>
      </c>
      <c r="I110" s="5">
        <f t="shared" si="20"/>
        <v>7608.868281532812</v>
      </c>
      <c r="J110" s="6">
        <f t="shared" si="21"/>
        <v>0.15272830656110761</v>
      </c>
      <c r="K110" s="7">
        <f t="shared" si="22"/>
        <v>2.0072407736612885E-5</v>
      </c>
      <c r="N110" s="2">
        <v>10075</v>
      </c>
      <c r="O110" s="2">
        <v>7500</v>
      </c>
      <c r="P110" s="2">
        <v>2850</v>
      </c>
    </row>
    <row r="111" spans="1:16" x14ac:dyDescent="0.25">
      <c r="A111" s="3">
        <v>8</v>
      </c>
      <c r="B111" s="3">
        <v>-5.3129999999999997E-2</v>
      </c>
      <c r="C111" s="3">
        <v>-0.3352</v>
      </c>
      <c r="D111" s="3">
        <v>-2.0559999999999998E-2</v>
      </c>
      <c r="F111" s="3">
        <f t="shared" si="17"/>
        <v>13874.94687</v>
      </c>
      <c r="G111" s="3">
        <f t="shared" si="18"/>
        <v>7499.6647999999996</v>
      </c>
      <c r="H111" s="3">
        <f t="shared" si="19"/>
        <v>2849.9794400000001</v>
      </c>
      <c r="I111" s="5">
        <f t="shared" si="20"/>
        <v>7609.8837002920418</v>
      </c>
      <c r="J111" s="6">
        <f t="shared" si="21"/>
        <v>6.6669408277325148E-2</v>
      </c>
      <c r="K111" s="7">
        <f t="shared" si="22"/>
        <v>8.7608971310253527E-6</v>
      </c>
      <c r="N111" s="2">
        <v>13875</v>
      </c>
      <c r="O111" s="2">
        <v>7500</v>
      </c>
      <c r="P111" s="2">
        <v>2850</v>
      </c>
    </row>
    <row r="113" spans="1:16" x14ac:dyDescent="0.25">
      <c r="A113" s="3">
        <v>1</v>
      </c>
      <c r="B113" s="3">
        <v>-7.6899999999999998E-3</v>
      </c>
      <c r="C113" s="3">
        <v>-0.16470000000000001</v>
      </c>
      <c r="D113" s="3">
        <v>0</v>
      </c>
      <c r="F113" s="3">
        <f>+B113+N113</f>
        <v>-13875.00769</v>
      </c>
      <c r="G113" s="3">
        <f>+C113+O113</f>
        <v>-110.1647</v>
      </c>
      <c r="H113" s="3">
        <v>2850</v>
      </c>
      <c r="N113" s="2">
        <v>-13875</v>
      </c>
      <c r="O113" s="2">
        <v>-110</v>
      </c>
    </row>
    <row r="114" spans="1:16" x14ac:dyDescent="0.25">
      <c r="A114" s="3">
        <v>2</v>
      </c>
      <c r="B114" s="3">
        <v>-3.7460000000000002E-3</v>
      </c>
      <c r="C114" s="3">
        <v>-7.3810000000000001E-2</v>
      </c>
      <c r="D114" s="3">
        <v>0</v>
      </c>
      <c r="F114" s="3">
        <f t="shared" ref="F114:F120" si="23">+B114+N114</f>
        <v>-9925.0037460000003</v>
      </c>
      <c r="G114" s="3">
        <f t="shared" ref="G114:G120" si="24">+C114+O114</f>
        <v>-110.07380999999999</v>
      </c>
      <c r="H114" s="3">
        <v>2850</v>
      </c>
      <c r="N114" s="2">
        <v>-9925</v>
      </c>
      <c r="O114" s="2">
        <v>-110</v>
      </c>
    </row>
    <row r="115" spans="1:16" x14ac:dyDescent="0.25">
      <c r="A115" s="3">
        <v>3</v>
      </c>
      <c r="B115" s="3">
        <v>-1.322E-3</v>
      </c>
      <c r="C115" s="3">
        <v>-8.6929999999999993E-2</v>
      </c>
      <c r="D115" s="3">
        <v>0</v>
      </c>
      <c r="F115" s="3">
        <f t="shared" si="23"/>
        <v>-5925.0013220000001</v>
      </c>
      <c r="G115" s="3">
        <f t="shared" si="24"/>
        <v>-110.08693</v>
      </c>
      <c r="H115" s="3">
        <v>2850</v>
      </c>
      <c r="N115" s="2">
        <v>-5925</v>
      </c>
      <c r="O115" s="2">
        <v>-110</v>
      </c>
    </row>
    <row r="116" spans="1:16" x14ac:dyDescent="0.25">
      <c r="A116" s="3">
        <v>4</v>
      </c>
      <c r="B116" s="3">
        <v>3.1829999999999998E-5</v>
      </c>
      <c r="C116" s="3">
        <v>-9.2850000000000002E-2</v>
      </c>
      <c r="D116" s="3">
        <v>0</v>
      </c>
      <c r="F116" s="3">
        <f t="shared" si="23"/>
        <v>-1924.9999681700001</v>
      </c>
      <c r="G116" s="3">
        <f t="shared" si="24"/>
        <v>-110.09285</v>
      </c>
      <c r="H116" s="3">
        <v>2850</v>
      </c>
      <c r="N116" s="2">
        <v>-1925</v>
      </c>
      <c r="O116" s="2">
        <v>-110</v>
      </c>
    </row>
    <row r="117" spans="1:16" x14ac:dyDescent="0.25">
      <c r="A117" s="3">
        <v>5</v>
      </c>
      <c r="B117" s="3">
        <v>1.204E-3</v>
      </c>
      <c r="C117" s="3">
        <v>-8.2019999999999996E-2</v>
      </c>
      <c r="D117" s="3">
        <v>0</v>
      </c>
      <c r="F117" s="3">
        <f t="shared" si="23"/>
        <v>2075.0012040000001</v>
      </c>
      <c r="G117" s="3">
        <f t="shared" si="24"/>
        <v>-110.08202</v>
      </c>
      <c r="H117" s="3">
        <v>2850</v>
      </c>
      <c r="N117" s="2">
        <v>2075</v>
      </c>
      <c r="O117" s="2">
        <v>-110</v>
      </c>
    </row>
    <row r="118" spans="1:16" x14ac:dyDescent="0.25">
      <c r="A118" s="3">
        <v>6</v>
      </c>
      <c r="B118" s="3">
        <v>2.2780000000000001E-3</v>
      </c>
      <c r="C118" s="3">
        <v>-7.5609999999999997E-2</v>
      </c>
      <c r="D118" s="3">
        <v>0</v>
      </c>
      <c r="F118" s="3">
        <f t="shared" si="23"/>
        <v>6075.0022779999999</v>
      </c>
      <c r="G118" s="3">
        <f t="shared" si="24"/>
        <v>-110.07561</v>
      </c>
      <c r="H118" s="3">
        <v>2850</v>
      </c>
      <c r="N118" s="2">
        <v>6075</v>
      </c>
      <c r="O118" s="2">
        <v>-110</v>
      </c>
    </row>
    <row r="119" spans="1:16" x14ac:dyDescent="0.25">
      <c r="A119" s="3">
        <v>7</v>
      </c>
      <c r="B119" s="3">
        <v>5.6150000000000002E-3</v>
      </c>
      <c r="C119" s="3">
        <v>-7.1279999999999996E-2</v>
      </c>
      <c r="D119" s="3">
        <v>0</v>
      </c>
      <c r="F119" s="3">
        <f t="shared" si="23"/>
        <v>10075.005615</v>
      </c>
      <c r="G119" s="3">
        <f t="shared" si="24"/>
        <v>-110.07128</v>
      </c>
      <c r="H119" s="3">
        <v>2850</v>
      </c>
      <c r="N119" s="2">
        <v>10075</v>
      </c>
      <c r="O119" s="2">
        <v>-110</v>
      </c>
    </row>
    <row r="120" spans="1:16" x14ac:dyDescent="0.25">
      <c r="A120" s="3">
        <v>8</v>
      </c>
      <c r="B120" s="3">
        <v>1.0290000000000001E-2</v>
      </c>
      <c r="C120" s="3">
        <v>-0.21890000000000001</v>
      </c>
      <c r="D120" s="3">
        <v>0</v>
      </c>
      <c r="F120" s="3">
        <f t="shared" si="23"/>
        <v>13875.01029</v>
      </c>
      <c r="G120" s="3">
        <f t="shared" si="24"/>
        <v>-110.2189</v>
      </c>
      <c r="H120" s="3">
        <v>2850</v>
      </c>
      <c r="N120" s="2">
        <v>13875</v>
      </c>
      <c r="O120" s="2">
        <v>-110</v>
      </c>
    </row>
    <row r="123" spans="1:16" x14ac:dyDescent="0.25">
      <c r="B123" s="4" t="s">
        <v>28</v>
      </c>
    </row>
    <row r="124" spans="1:16" x14ac:dyDescent="0.25">
      <c r="B124" s="2" t="s">
        <v>1</v>
      </c>
      <c r="C124" s="2" t="s">
        <v>0</v>
      </c>
      <c r="D124" s="2" t="s">
        <v>2</v>
      </c>
    </row>
    <row r="125" spans="1:16" x14ac:dyDescent="0.25">
      <c r="A125" s="3">
        <v>1</v>
      </c>
      <c r="B125" s="3">
        <v>7.5850000000000001E-2</v>
      </c>
      <c r="C125" s="3">
        <v>-0.67369999999999997</v>
      </c>
      <c r="D125" s="3">
        <v>-2.911E-2</v>
      </c>
      <c r="F125" s="3">
        <f>+B125+N125</f>
        <v>-13874.924150000001</v>
      </c>
      <c r="G125" s="3">
        <f t="shared" ref="G125:G132" si="25">+C125+O125</f>
        <v>7499.3262999999997</v>
      </c>
      <c r="H125" s="3">
        <f t="shared" ref="H125:H132" si="26">+D125+P125</f>
        <v>2849.9708900000001</v>
      </c>
      <c r="I125" s="5">
        <f>((F125-F134)^2+(G125-G134)^2+(H125-H134)^2)^0.5</f>
        <v>7609.8807006279912</v>
      </c>
      <c r="J125" s="6">
        <f>((F125-F134)^2+(H125-H134)^2)^0.5</f>
        <v>9.7764415816492964E-2</v>
      </c>
      <c r="K125" s="7">
        <f>+J125/I125</f>
        <v>1.284703659131281E-5</v>
      </c>
      <c r="N125" s="2">
        <v>-13875</v>
      </c>
      <c r="O125" s="2">
        <v>7500</v>
      </c>
      <c r="P125" s="2">
        <v>2850</v>
      </c>
    </row>
    <row r="126" spans="1:16" x14ac:dyDescent="0.25">
      <c r="A126" s="3">
        <v>2</v>
      </c>
      <c r="B126" s="3">
        <v>6.6070000000000004E-2</v>
      </c>
      <c r="C126" s="3">
        <v>-1.6990000000000001</v>
      </c>
      <c r="D126" s="3">
        <v>-0.1547</v>
      </c>
      <c r="F126" s="3">
        <f t="shared" ref="F126:F132" si="27">+B126+N126</f>
        <v>-9924.9339299999992</v>
      </c>
      <c r="G126" s="3">
        <f t="shared" si="25"/>
        <v>7498.3010000000004</v>
      </c>
      <c r="H126" s="3">
        <f t="shared" si="26"/>
        <v>2849.8453</v>
      </c>
      <c r="I126" s="5">
        <f t="shared" ref="I126:I132" si="28">((F126-F135)^2+(G126-G135)^2+(H126-H135)^2)^0.5</f>
        <v>7608.6321019774387</v>
      </c>
      <c r="J126" s="6">
        <f t="shared" ref="J126:J132" si="29">((F126-F135)^2+(H126-H135)^2)^0.5</f>
        <v>0.17346815384973338</v>
      </c>
      <c r="K126" s="7">
        <f t="shared" ref="K126:K132" si="30">+J126/I126</f>
        <v>2.2798862072020808E-5</v>
      </c>
      <c r="N126" s="2">
        <v>-9925</v>
      </c>
      <c r="O126" s="2">
        <v>7500</v>
      </c>
      <c r="P126" s="2">
        <v>2850</v>
      </c>
    </row>
    <row r="127" spans="1:16" x14ac:dyDescent="0.25">
      <c r="A127" s="3">
        <v>3</v>
      </c>
      <c r="B127" s="3">
        <v>1.711E-2</v>
      </c>
      <c r="C127" s="3">
        <v>-2.0840000000000001</v>
      </c>
      <c r="D127" s="3">
        <v>-0.16930000000000001</v>
      </c>
      <c r="F127" s="3">
        <f t="shared" si="27"/>
        <v>-5924.9828900000002</v>
      </c>
      <c r="G127" s="3">
        <f t="shared" si="25"/>
        <v>7497.9160000000002</v>
      </c>
      <c r="H127" s="3">
        <f t="shared" si="26"/>
        <v>2849.8307</v>
      </c>
      <c r="I127" s="5">
        <f t="shared" si="28"/>
        <v>7608.2907019216118</v>
      </c>
      <c r="J127" s="6">
        <f t="shared" si="29"/>
        <v>0.17099813894017227</v>
      </c>
      <c r="K127" s="7">
        <f t="shared" si="30"/>
        <v>2.2475237295675833E-5</v>
      </c>
      <c r="N127" s="2">
        <v>-5925</v>
      </c>
      <c r="O127" s="2">
        <v>7500</v>
      </c>
      <c r="P127" s="2">
        <v>2850</v>
      </c>
    </row>
    <row r="128" spans="1:16" x14ac:dyDescent="0.25">
      <c r="A128" s="3">
        <v>4</v>
      </c>
      <c r="B128" s="3">
        <v>7.5770000000000004E-3</v>
      </c>
      <c r="C128" s="3">
        <v>-2.1230000000000002</v>
      </c>
      <c r="D128" s="3">
        <v>-0.19570000000000001</v>
      </c>
      <c r="F128" s="3">
        <f t="shared" si="27"/>
        <v>-1924.9924229999999</v>
      </c>
      <c r="G128" s="3">
        <f t="shared" si="25"/>
        <v>7497.8770000000004</v>
      </c>
      <c r="H128" s="3">
        <f t="shared" si="26"/>
        <v>2849.8042999999998</v>
      </c>
      <c r="I128" s="5">
        <f t="shared" si="28"/>
        <v>7608.2866025225812</v>
      </c>
      <c r="J128" s="6">
        <f t="shared" si="29"/>
        <v>0.19592099379363392</v>
      </c>
      <c r="K128" s="7">
        <f t="shared" si="30"/>
        <v>2.5751000721854371E-5</v>
      </c>
      <c r="N128" s="2">
        <v>-1925</v>
      </c>
      <c r="O128" s="2">
        <v>7500</v>
      </c>
      <c r="P128" s="2">
        <v>2850</v>
      </c>
    </row>
    <row r="129" spans="1:16" x14ac:dyDescent="0.25">
      <c r="A129" s="3">
        <v>5</v>
      </c>
      <c r="B129" s="3">
        <v>6.9100000000000003E-3</v>
      </c>
      <c r="C129" s="3">
        <v>-2.0880000000000001</v>
      </c>
      <c r="D129" s="3">
        <v>-0.23200000000000001</v>
      </c>
      <c r="F129" s="3">
        <f t="shared" si="27"/>
        <v>2075.0069100000001</v>
      </c>
      <c r="G129" s="3">
        <f t="shared" si="25"/>
        <v>7497.9120000000003</v>
      </c>
      <c r="H129" s="3">
        <f t="shared" si="26"/>
        <v>2849.768</v>
      </c>
      <c r="I129" s="5">
        <f t="shared" si="28"/>
        <v>7608.2665035380951</v>
      </c>
      <c r="J129" s="6">
        <f t="shared" si="29"/>
        <v>0.23202915265971807</v>
      </c>
      <c r="K129" s="7">
        <f t="shared" si="30"/>
        <v>3.0496980166482979E-5</v>
      </c>
      <c r="N129" s="2">
        <v>2075</v>
      </c>
      <c r="O129" s="2">
        <v>7500</v>
      </c>
      <c r="P129" s="2">
        <v>2850</v>
      </c>
    </row>
    <row r="130" spans="1:16" x14ac:dyDescent="0.25">
      <c r="A130" s="16">
        <v>6</v>
      </c>
      <c r="B130" s="3">
        <v>3.1280000000000001E-3</v>
      </c>
      <c r="C130" s="3">
        <v>-1.9990000000000001</v>
      </c>
      <c r="D130" s="3">
        <v>-0.28489999999999999</v>
      </c>
      <c r="F130" s="3">
        <f t="shared" si="27"/>
        <v>6075.0031280000003</v>
      </c>
      <c r="G130" s="3">
        <f t="shared" si="25"/>
        <v>7498.0010000000002</v>
      </c>
      <c r="H130" s="3">
        <f t="shared" si="26"/>
        <v>2849.7150999999999</v>
      </c>
      <c r="I130" s="5">
        <f t="shared" si="28"/>
        <v>7608.3120053352168</v>
      </c>
      <c r="J130" s="6">
        <f t="shared" si="29"/>
        <v>0.28492805057428455</v>
      </c>
      <c r="K130" s="7">
        <f t="shared" si="30"/>
        <v>3.744957493521335E-5</v>
      </c>
      <c r="N130" s="2">
        <v>6075</v>
      </c>
      <c r="O130" s="2">
        <v>7500</v>
      </c>
      <c r="P130" s="2">
        <v>2850</v>
      </c>
    </row>
    <row r="131" spans="1:16" x14ac:dyDescent="0.25">
      <c r="A131" s="3">
        <v>7</v>
      </c>
      <c r="B131" s="3">
        <v>-4.1860000000000001E-2</v>
      </c>
      <c r="C131" s="3">
        <v>-1.6859999999999999</v>
      </c>
      <c r="D131" s="3">
        <v>-0.23119999999999999</v>
      </c>
      <c r="F131" s="3">
        <f t="shared" si="27"/>
        <v>10074.958140000001</v>
      </c>
      <c r="G131" s="3">
        <f t="shared" si="25"/>
        <v>7498.3140000000003</v>
      </c>
      <c r="H131" s="3">
        <f t="shared" si="26"/>
        <v>2849.7687999999998</v>
      </c>
      <c r="I131" s="5">
        <f t="shared" si="28"/>
        <v>7608.6402037174394</v>
      </c>
      <c r="J131" s="6">
        <f t="shared" si="29"/>
        <v>0.23784304152115332</v>
      </c>
      <c r="K131" s="7">
        <f t="shared" si="30"/>
        <v>3.1259598976036169E-5</v>
      </c>
      <c r="N131" s="2">
        <v>10075</v>
      </c>
      <c r="O131" s="2">
        <v>7500</v>
      </c>
      <c r="P131" s="2">
        <v>2850</v>
      </c>
    </row>
    <row r="132" spans="1:16" x14ac:dyDescent="0.25">
      <c r="A132" s="3">
        <v>8</v>
      </c>
      <c r="B132" s="3">
        <v>-3.3390000000000003E-2</v>
      </c>
      <c r="C132" s="3">
        <v>-0.87319999999999998</v>
      </c>
      <c r="D132" s="3">
        <v>-7.3300000000000004E-2</v>
      </c>
      <c r="F132" s="3">
        <f t="shared" si="27"/>
        <v>13874.966609999999</v>
      </c>
      <c r="G132" s="3">
        <f t="shared" si="25"/>
        <v>7499.1268</v>
      </c>
      <c r="H132" s="3">
        <f t="shared" si="26"/>
        <v>2849.9267</v>
      </c>
      <c r="I132" s="5">
        <f t="shared" si="28"/>
        <v>7609.867600539329</v>
      </c>
      <c r="J132" s="6">
        <f t="shared" si="29"/>
        <v>9.0600510484723243E-2</v>
      </c>
      <c r="K132" s="7">
        <f t="shared" si="30"/>
        <v>1.190566186438016E-5</v>
      </c>
      <c r="N132" s="2">
        <v>13875</v>
      </c>
      <c r="O132" s="2">
        <v>7500</v>
      </c>
      <c r="P132" s="2">
        <v>2850</v>
      </c>
    </row>
    <row r="134" spans="1:16" x14ac:dyDescent="0.25">
      <c r="A134" s="3">
        <v>1</v>
      </c>
      <c r="B134" s="3">
        <v>-1.7479999999999999E-2</v>
      </c>
      <c r="C134" s="3">
        <v>-0.5544</v>
      </c>
      <c r="D134" s="3">
        <v>0</v>
      </c>
      <c r="F134" s="3">
        <f>+B134+N134</f>
        <v>-13875.01748</v>
      </c>
      <c r="G134" s="3">
        <f>+C134+O134</f>
        <v>-110.5544</v>
      </c>
      <c r="H134" s="3">
        <v>2850</v>
      </c>
      <c r="N134" s="2">
        <v>-13875</v>
      </c>
      <c r="O134" s="2">
        <v>-110</v>
      </c>
    </row>
    <row r="135" spans="1:16" x14ac:dyDescent="0.25">
      <c r="A135" s="3">
        <v>2</v>
      </c>
      <c r="B135" s="3">
        <v>-1.2409999999999999E-2</v>
      </c>
      <c r="C135" s="3">
        <v>-0.33110000000000001</v>
      </c>
      <c r="D135" s="3">
        <v>0</v>
      </c>
      <c r="F135" s="3">
        <f t="shared" ref="F135:F141" si="31">+B135+N135</f>
        <v>-9925.0124099999994</v>
      </c>
      <c r="G135" s="3">
        <f t="shared" ref="G135:G141" si="32">+C135+O135</f>
        <v>-110.33110000000001</v>
      </c>
      <c r="H135" s="3">
        <v>2850</v>
      </c>
      <c r="N135" s="2">
        <v>-9925</v>
      </c>
      <c r="O135" s="2">
        <v>-110</v>
      </c>
    </row>
    <row r="136" spans="1:16" x14ac:dyDescent="0.25">
      <c r="A136" s="3">
        <v>3</v>
      </c>
      <c r="B136" s="3">
        <v>-6.9290000000000003E-3</v>
      </c>
      <c r="C136" s="3">
        <v>-0.37469999999999998</v>
      </c>
      <c r="D136" s="3">
        <v>0</v>
      </c>
      <c r="F136" s="3">
        <f t="shared" si="31"/>
        <v>-5925.0069290000001</v>
      </c>
      <c r="G136" s="3">
        <f t="shared" si="32"/>
        <v>-110.3747</v>
      </c>
      <c r="H136" s="3">
        <v>2850</v>
      </c>
      <c r="N136" s="2">
        <v>-5925</v>
      </c>
      <c r="O136" s="2">
        <v>-110</v>
      </c>
    </row>
    <row r="137" spans="1:16" x14ac:dyDescent="0.25">
      <c r="A137" s="3">
        <v>4</v>
      </c>
      <c r="B137" s="3">
        <v>-1.7260000000000001E-3</v>
      </c>
      <c r="C137" s="3">
        <v>-0.40960000000000002</v>
      </c>
      <c r="D137" s="3">
        <v>0</v>
      </c>
      <c r="F137" s="3">
        <f t="shared" si="31"/>
        <v>-1925.001726</v>
      </c>
      <c r="G137" s="3">
        <f t="shared" si="32"/>
        <v>-110.4096</v>
      </c>
      <c r="H137" s="3">
        <v>2850</v>
      </c>
      <c r="N137" s="2">
        <v>-1925</v>
      </c>
      <c r="O137" s="2">
        <v>-110</v>
      </c>
    </row>
    <row r="138" spans="1:16" x14ac:dyDescent="0.25">
      <c r="A138" s="3">
        <v>5</v>
      </c>
      <c r="B138" s="3">
        <v>3.2320000000000001E-3</v>
      </c>
      <c r="C138" s="3">
        <v>-0.35449999999999998</v>
      </c>
      <c r="D138" s="3">
        <v>0</v>
      </c>
      <c r="F138" s="3">
        <f t="shared" si="31"/>
        <v>2075.003232</v>
      </c>
      <c r="G138" s="3">
        <f t="shared" si="32"/>
        <v>-110.3545</v>
      </c>
      <c r="H138" s="3">
        <v>2850</v>
      </c>
      <c r="N138" s="2">
        <v>2075</v>
      </c>
      <c r="O138" s="2">
        <v>-110</v>
      </c>
    </row>
    <row r="139" spans="1:16" x14ac:dyDescent="0.25">
      <c r="A139" s="3">
        <v>6</v>
      </c>
      <c r="B139" s="3">
        <v>7.1260000000000004E-3</v>
      </c>
      <c r="C139" s="3">
        <v>-0.311</v>
      </c>
      <c r="D139" s="3">
        <v>0</v>
      </c>
      <c r="F139" s="3">
        <f t="shared" si="31"/>
        <v>6075.0071260000004</v>
      </c>
      <c r="G139" s="3">
        <f t="shared" si="32"/>
        <v>-110.31100000000001</v>
      </c>
      <c r="H139" s="3">
        <v>2850</v>
      </c>
      <c r="N139" s="2">
        <v>6075</v>
      </c>
      <c r="O139" s="2">
        <v>-110</v>
      </c>
    </row>
    <row r="140" spans="1:16" x14ac:dyDescent="0.25">
      <c r="A140" s="3">
        <v>7</v>
      </c>
      <c r="B140" s="3">
        <v>1.396E-2</v>
      </c>
      <c r="C140" s="3">
        <v>-0.32619999999999999</v>
      </c>
      <c r="D140" s="3">
        <v>0</v>
      </c>
      <c r="F140" s="3">
        <f t="shared" si="31"/>
        <v>10075.01396</v>
      </c>
      <c r="G140" s="3">
        <f t="shared" si="32"/>
        <v>-110.3262</v>
      </c>
      <c r="H140" s="3">
        <v>2850</v>
      </c>
      <c r="N140" s="2">
        <v>10075</v>
      </c>
      <c r="O140" s="2">
        <v>-110</v>
      </c>
    </row>
    <row r="141" spans="1:16" x14ac:dyDescent="0.25">
      <c r="A141" s="3">
        <v>8</v>
      </c>
      <c r="B141" s="3">
        <v>1.9859999999999999E-2</v>
      </c>
      <c r="C141" s="3">
        <v>-0.74080000000000001</v>
      </c>
      <c r="D141" s="3">
        <v>0</v>
      </c>
      <c r="F141" s="3">
        <f t="shared" si="31"/>
        <v>13875.01986</v>
      </c>
      <c r="G141" s="3">
        <f t="shared" si="32"/>
        <v>-110.74079999999999</v>
      </c>
      <c r="H141" s="3">
        <v>2850</v>
      </c>
      <c r="N141" s="2">
        <v>13875</v>
      </c>
      <c r="O141" s="2">
        <v>-110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>
      <selection activeCell="P68" sqref="P68"/>
    </sheetView>
  </sheetViews>
  <sheetFormatPr defaultRowHeight="15" x14ac:dyDescent="0.25"/>
  <cols>
    <col min="1" max="16384" width="9.140625" style="1"/>
  </cols>
  <sheetData>
    <row r="1" spans="1:20" s="2" customFormat="1" ht="12.75" x14ac:dyDescent="0.25">
      <c r="B1" s="4" t="s">
        <v>10</v>
      </c>
    </row>
    <row r="2" spans="1:20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20" x14ac:dyDescent="0.25">
      <c r="A3" s="3" t="s">
        <v>7</v>
      </c>
      <c r="B3" s="3">
        <v>106000</v>
      </c>
      <c r="C3" s="3">
        <v>114000</v>
      </c>
      <c r="D3" s="3">
        <v>12000</v>
      </c>
      <c r="E3" s="3">
        <v>-5340</v>
      </c>
      <c r="F3" s="3">
        <v>64500</v>
      </c>
      <c r="G3" s="3">
        <v>130000</v>
      </c>
      <c r="H3" s="3">
        <v>127000</v>
      </c>
      <c r="I3" s="3">
        <v>63700</v>
      </c>
      <c r="J3" s="3">
        <v>-6050</v>
      </c>
      <c r="K3" s="3">
        <v>12900</v>
      </c>
      <c r="L3" s="3">
        <v>115000</v>
      </c>
      <c r="M3" s="3">
        <v>107000</v>
      </c>
      <c r="N3" s="3">
        <v>399000</v>
      </c>
      <c r="O3" s="3">
        <v>323000</v>
      </c>
      <c r="P3" s="3">
        <v>322000</v>
      </c>
      <c r="Q3" s="3">
        <v>399000</v>
      </c>
    </row>
    <row r="4" spans="1:20" x14ac:dyDescent="0.25">
      <c r="A4" s="3" t="s">
        <v>8</v>
      </c>
      <c r="B4" s="3">
        <v>16400</v>
      </c>
      <c r="C4" s="3">
        <v>-43500</v>
      </c>
      <c r="D4" s="3">
        <v>1610</v>
      </c>
      <c r="E4" s="3">
        <v>-456</v>
      </c>
      <c r="F4" s="3">
        <v>-37000</v>
      </c>
      <c r="G4" s="3">
        <v>-72700</v>
      </c>
      <c r="H4" s="3">
        <v>-71300</v>
      </c>
      <c r="I4" s="3">
        <v>-37700</v>
      </c>
      <c r="J4" s="3">
        <v>-184</v>
      </c>
      <c r="K4" s="3">
        <v>1890</v>
      </c>
      <c r="L4" s="3">
        <v>-44900</v>
      </c>
      <c r="M4" s="3">
        <v>17900</v>
      </c>
      <c r="N4" s="3">
        <v>58900</v>
      </c>
      <c r="O4" s="3">
        <v>27800</v>
      </c>
      <c r="P4" s="3">
        <v>27800</v>
      </c>
      <c r="Q4" s="3">
        <v>59100</v>
      </c>
    </row>
    <row r="5" spans="1:20" x14ac:dyDescent="0.25">
      <c r="A5" s="3" t="s">
        <v>9</v>
      </c>
      <c r="B5" s="3">
        <v>223000</v>
      </c>
      <c r="C5" s="3">
        <v>60800</v>
      </c>
      <c r="D5" s="3">
        <v>136000</v>
      </c>
      <c r="E5" s="3">
        <v>111000</v>
      </c>
      <c r="F5" s="3">
        <v>-29400</v>
      </c>
      <c r="G5" s="3">
        <v>137000</v>
      </c>
      <c r="H5" s="3">
        <v>-134000</v>
      </c>
      <c r="I5" s="3">
        <v>27900</v>
      </c>
      <c r="J5" s="3">
        <v>-112000</v>
      </c>
      <c r="K5" s="3">
        <v>-137000</v>
      </c>
      <c r="L5" s="3">
        <v>-61200</v>
      </c>
      <c r="M5" s="3">
        <v>-224000</v>
      </c>
      <c r="N5" s="3">
        <v>-144000</v>
      </c>
      <c r="O5" s="3">
        <v>34200</v>
      </c>
      <c r="P5" s="3">
        <v>-31200</v>
      </c>
      <c r="Q5" s="3">
        <v>142000</v>
      </c>
    </row>
    <row r="6" spans="1:20" x14ac:dyDescent="0.25">
      <c r="A6" s="12"/>
      <c r="B6" s="12">
        <v>0</v>
      </c>
      <c r="C6" s="12">
        <f>1/19.1/16+B6</f>
        <v>3.2722513089005231E-3</v>
      </c>
      <c r="D6" s="12">
        <f t="shared" ref="D6:Q6" si="0">1/19.1/16+C6</f>
        <v>6.5445026178010462E-3</v>
      </c>
      <c r="E6" s="12">
        <f t="shared" si="0"/>
        <v>9.8167539267015689E-3</v>
      </c>
      <c r="F6" s="12">
        <f t="shared" si="0"/>
        <v>1.3089005235602092E-2</v>
      </c>
      <c r="G6" s="12">
        <f t="shared" si="0"/>
        <v>1.6361256544502614E-2</v>
      </c>
      <c r="H6" s="12">
        <f t="shared" si="0"/>
        <v>1.9633507853403138E-2</v>
      </c>
      <c r="I6" s="12">
        <f t="shared" si="0"/>
        <v>2.2905759162303661E-2</v>
      </c>
      <c r="J6" s="12">
        <f t="shared" si="0"/>
        <v>2.6178010471204185E-2</v>
      </c>
      <c r="K6" s="12">
        <f t="shared" si="0"/>
        <v>2.9450261780104708E-2</v>
      </c>
      <c r="L6" s="12">
        <f t="shared" si="0"/>
        <v>3.2722513089005228E-2</v>
      </c>
      <c r="M6" s="12">
        <f t="shared" si="0"/>
        <v>3.5994764397905749E-2</v>
      </c>
      <c r="N6" s="12">
        <f t="shared" si="0"/>
        <v>3.9267015706806269E-2</v>
      </c>
      <c r="O6" s="12">
        <f t="shared" si="0"/>
        <v>4.2539267015706789E-2</v>
      </c>
      <c r="P6" s="12">
        <f t="shared" si="0"/>
        <v>4.5811518324607309E-2</v>
      </c>
      <c r="Q6" s="12">
        <f t="shared" si="0"/>
        <v>4.9083769633507829E-2</v>
      </c>
      <c r="R6" s="12"/>
      <c r="S6" s="12"/>
      <c r="T6" s="12"/>
    </row>
    <row r="8" spans="1:20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20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9">
        <v>1993.2078206829699</v>
      </c>
    </row>
    <row r="10" spans="1:20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9">
        <v>2432.7464318079201</v>
      </c>
    </row>
    <row r="11" spans="1:20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9">
        <v>1538.5373432208801</v>
      </c>
    </row>
    <row r="13" spans="1:20" x14ac:dyDescent="0.25">
      <c r="B13" s="4" t="s">
        <v>21</v>
      </c>
    </row>
    <row r="14" spans="1:20" x14ac:dyDescent="0.25">
      <c r="A14" s="11" t="s">
        <v>7</v>
      </c>
      <c r="B14" s="11">
        <v>91000</v>
      </c>
      <c r="C14" s="11">
        <v>99000</v>
      </c>
      <c r="D14" s="11">
        <v>11400</v>
      </c>
      <c r="E14" s="11">
        <v>-6130</v>
      </c>
      <c r="F14" s="11">
        <v>45800</v>
      </c>
      <c r="G14" s="11">
        <v>102000</v>
      </c>
      <c r="H14" s="11">
        <v>100000</v>
      </c>
      <c r="I14" s="11">
        <v>45000</v>
      </c>
      <c r="J14" s="11">
        <v>-6550</v>
      </c>
      <c r="K14" s="11">
        <v>11900</v>
      </c>
      <c r="L14" s="11">
        <v>99500</v>
      </c>
      <c r="M14" s="11">
        <v>90000</v>
      </c>
      <c r="N14" s="11">
        <v>332000</v>
      </c>
      <c r="O14" s="11">
        <v>268000</v>
      </c>
      <c r="P14" s="11">
        <v>267000</v>
      </c>
      <c r="Q14" s="11">
        <v>332000</v>
      </c>
    </row>
    <row r="15" spans="1:20" x14ac:dyDescent="0.25">
      <c r="A15" s="11" t="s">
        <v>8</v>
      </c>
      <c r="B15" s="11">
        <v>16100</v>
      </c>
      <c r="C15" s="11">
        <v>-39700</v>
      </c>
      <c r="D15" s="11">
        <v>2270</v>
      </c>
      <c r="E15" s="11">
        <v>388</v>
      </c>
      <c r="F15" s="11">
        <v>-28900</v>
      </c>
      <c r="G15" s="11">
        <v>-58600</v>
      </c>
      <c r="H15" s="11">
        <v>-58000</v>
      </c>
      <c r="I15" s="11">
        <v>-28800</v>
      </c>
      <c r="J15" s="11">
        <v>807</v>
      </c>
      <c r="K15" s="11">
        <v>2480</v>
      </c>
      <c r="L15" s="11">
        <v>-39000</v>
      </c>
      <c r="M15" s="11">
        <v>14900</v>
      </c>
      <c r="N15" s="11">
        <v>47700</v>
      </c>
      <c r="O15" s="11">
        <v>21100</v>
      </c>
      <c r="P15" s="11">
        <v>20900</v>
      </c>
      <c r="Q15" s="11">
        <v>47700</v>
      </c>
    </row>
    <row r="16" spans="1:20" x14ac:dyDescent="0.25">
      <c r="A16" s="11" t="s">
        <v>9</v>
      </c>
      <c r="B16" s="11">
        <v>192000</v>
      </c>
      <c r="C16" s="11">
        <v>51100</v>
      </c>
      <c r="D16" s="11">
        <v>117000</v>
      </c>
      <c r="E16" s="11">
        <v>97000</v>
      </c>
      <c r="F16" s="11">
        <v>-20200</v>
      </c>
      <c r="G16" s="11">
        <v>112000</v>
      </c>
      <c r="H16" s="11">
        <v>-110000</v>
      </c>
      <c r="I16" s="11">
        <v>19100</v>
      </c>
      <c r="J16" s="11">
        <v>-97600</v>
      </c>
      <c r="K16" s="11">
        <v>-118000</v>
      </c>
      <c r="L16" s="11">
        <v>-51100</v>
      </c>
      <c r="M16" s="11">
        <v>-190000</v>
      </c>
      <c r="N16" s="11">
        <v>-119000</v>
      </c>
      <c r="O16" s="11">
        <v>25000</v>
      </c>
      <c r="P16" s="11">
        <v>-22400</v>
      </c>
      <c r="Q16" s="11">
        <v>117000</v>
      </c>
    </row>
    <row r="18" spans="1:17" s="2" customFormat="1" ht="12.75" x14ac:dyDescent="0.25">
      <c r="B18" s="8" t="s">
        <v>11</v>
      </c>
      <c r="C18" s="8" t="s">
        <v>12</v>
      </c>
      <c r="D18" s="8" t="s">
        <v>13</v>
      </c>
      <c r="E18" s="8" t="s">
        <v>14</v>
      </c>
      <c r="F18" s="8" t="s">
        <v>15</v>
      </c>
      <c r="G18" s="8" t="s">
        <v>16</v>
      </c>
    </row>
    <row r="19" spans="1:17" s="2" customFormat="1" ht="12.75" x14ac:dyDescent="0.25">
      <c r="B19" s="9" t="s">
        <v>17</v>
      </c>
      <c r="C19" s="9" t="s">
        <v>18</v>
      </c>
      <c r="D19" s="9">
        <v>2349.8530046143201</v>
      </c>
      <c r="E19" s="9">
        <v>564.30218147887797</v>
      </c>
      <c r="F19" s="9">
        <v>-671.27449988971398</v>
      </c>
      <c r="G19" s="9">
        <v>2349.8530046143201</v>
      </c>
    </row>
    <row r="20" spans="1:17" s="2" customFormat="1" ht="12.75" x14ac:dyDescent="0.25">
      <c r="B20" s="9" t="s">
        <v>19</v>
      </c>
      <c r="C20" s="9" t="s">
        <v>18</v>
      </c>
      <c r="D20" s="9">
        <v>-1229.61959548507</v>
      </c>
      <c r="E20" s="9">
        <v>1166.0895311762299</v>
      </c>
      <c r="F20" s="9">
        <v>-1229.61959548507</v>
      </c>
      <c r="G20" s="9">
        <v>7013.2928792897001</v>
      </c>
    </row>
    <row r="21" spans="1:17" s="2" customFormat="1" ht="12.75" x14ac:dyDescent="0.25">
      <c r="B21" s="9" t="s">
        <v>20</v>
      </c>
      <c r="C21" s="9" t="s">
        <v>18</v>
      </c>
      <c r="D21" s="9">
        <v>254.815226263146</v>
      </c>
      <c r="E21" s="9">
        <v>-110.219323091709</v>
      </c>
      <c r="F21" s="9">
        <v>-1998.55511780749</v>
      </c>
      <c r="G21" s="9">
        <v>3803.8766359589599</v>
      </c>
    </row>
    <row r="23" spans="1:17" x14ac:dyDescent="0.25">
      <c r="B23" s="4" t="s">
        <v>23</v>
      </c>
    </row>
    <row r="24" spans="1:17" x14ac:dyDescent="0.25">
      <c r="A24" s="11" t="s">
        <v>7</v>
      </c>
      <c r="B24" s="11">
        <v>75600</v>
      </c>
      <c r="C24" s="11">
        <v>81800</v>
      </c>
      <c r="D24" s="11">
        <v>9630</v>
      </c>
      <c r="E24" s="11">
        <v>-5260</v>
      </c>
      <c r="F24" s="11">
        <v>37700</v>
      </c>
      <c r="G24" s="11">
        <v>84100</v>
      </c>
      <c r="H24" s="11">
        <v>82800</v>
      </c>
      <c r="I24" s="11">
        <v>37100</v>
      </c>
      <c r="J24" s="11">
        <v>-5610</v>
      </c>
      <c r="K24" s="11">
        <v>10000</v>
      </c>
      <c r="L24" s="11">
        <v>82200</v>
      </c>
      <c r="M24" s="11">
        <v>74700</v>
      </c>
      <c r="N24" s="11">
        <v>275000</v>
      </c>
      <c r="O24" s="11">
        <v>222000</v>
      </c>
      <c r="P24" s="11">
        <v>221000</v>
      </c>
      <c r="Q24" s="11">
        <v>275000</v>
      </c>
    </row>
    <row r="25" spans="1:17" x14ac:dyDescent="0.25">
      <c r="A25" s="11" t="s">
        <v>22</v>
      </c>
      <c r="B25" s="11">
        <v>13500</v>
      </c>
      <c r="C25" s="11">
        <v>-32700</v>
      </c>
      <c r="D25" s="11">
        <v>2020</v>
      </c>
      <c r="E25" s="11">
        <v>460</v>
      </c>
      <c r="F25" s="11">
        <v>-23800</v>
      </c>
      <c r="G25" s="11">
        <v>-48400</v>
      </c>
      <c r="H25" s="11">
        <v>-47900</v>
      </c>
      <c r="I25" s="11">
        <v>-23700</v>
      </c>
      <c r="J25" s="11">
        <v>805</v>
      </c>
      <c r="K25" s="11">
        <v>2190</v>
      </c>
      <c r="L25" s="11">
        <v>-32200</v>
      </c>
      <c r="M25" s="11">
        <v>12500</v>
      </c>
      <c r="N25" s="11">
        <v>39600</v>
      </c>
      <c r="O25" s="11">
        <v>17600</v>
      </c>
      <c r="P25" s="11">
        <v>17400</v>
      </c>
      <c r="Q25" s="11">
        <v>39600</v>
      </c>
    </row>
    <row r="26" spans="1:17" x14ac:dyDescent="0.25">
      <c r="A26" s="11" t="s">
        <v>9</v>
      </c>
      <c r="B26" s="11">
        <v>159000</v>
      </c>
      <c r="C26" s="11">
        <v>42500</v>
      </c>
      <c r="D26" s="11">
        <v>96700</v>
      </c>
      <c r="E26" s="11">
        <v>80500</v>
      </c>
      <c r="F26" s="11">
        <v>-16500</v>
      </c>
      <c r="G26" s="11">
        <v>92800</v>
      </c>
      <c r="H26" s="11">
        <v>-91200</v>
      </c>
      <c r="I26" s="11">
        <v>15700</v>
      </c>
      <c r="J26" s="11">
        <v>-81000</v>
      </c>
      <c r="K26" s="11">
        <v>-97500</v>
      </c>
      <c r="L26" s="11">
        <v>-42500</v>
      </c>
      <c r="M26" s="11">
        <v>-157000</v>
      </c>
      <c r="N26" s="11">
        <v>-98700</v>
      </c>
      <c r="O26" s="11">
        <v>20900</v>
      </c>
      <c r="P26" s="11">
        <v>-18800</v>
      </c>
      <c r="Q26" s="11">
        <v>97000</v>
      </c>
    </row>
    <row r="28" spans="1:17" s="2" customFormat="1" ht="12.75" x14ac:dyDescent="0.25">
      <c r="B28" s="8" t="s">
        <v>11</v>
      </c>
      <c r="C28" s="8" t="s">
        <v>12</v>
      </c>
      <c r="D28" s="8" t="s">
        <v>13</v>
      </c>
      <c r="E28" s="8" t="s">
        <v>14</v>
      </c>
      <c r="F28" s="8" t="s">
        <v>15</v>
      </c>
      <c r="G28" s="8" t="s">
        <v>16</v>
      </c>
    </row>
    <row r="29" spans="1:17" s="2" customFormat="1" ht="12.75" x14ac:dyDescent="0.25">
      <c r="B29" s="9" t="s">
        <v>17</v>
      </c>
      <c r="C29" s="9" t="s">
        <v>18</v>
      </c>
      <c r="D29" s="9">
        <v>1096.4374070108599</v>
      </c>
      <c r="E29" s="9">
        <v>-131.17907131412099</v>
      </c>
      <c r="F29" s="9">
        <v>-4243.9415230553104</v>
      </c>
      <c r="G29" s="9">
        <v>3357.5579744776701</v>
      </c>
    </row>
    <row r="30" spans="1:17" s="2" customFormat="1" ht="12.75" x14ac:dyDescent="0.25">
      <c r="B30" s="9" t="s">
        <v>19</v>
      </c>
      <c r="C30" s="9" t="s">
        <v>18</v>
      </c>
      <c r="D30" s="9">
        <v>-439.739262695977</v>
      </c>
      <c r="E30" s="9">
        <v>1422.22742249916</v>
      </c>
      <c r="F30" s="9">
        <v>-439.739262695977</v>
      </c>
      <c r="G30" s="9">
        <v>4074.2193764894701</v>
      </c>
    </row>
    <row r="31" spans="1:17" s="2" customFormat="1" ht="12.75" x14ac:dyDescent="0.25">
      <c r="B31" s="9" t="s">
        <v>20</v>
      </c>
      <c r="C31" s="9" t="s">
        <v>18</v>
      </c>
      <c r="D31" s="9">
        <v>1333.94504104264</v>
      </c>
      <c r="E31" s="9">
        <v>-728.93043581381801</v>
      </c>
      <c r="F31" s="9">
        <v>-5379.3090456722002</v>
      </c>
      <c r="G31" s="9">
        <v>2611.4630284909799</v>
      </c>
    </row>
    <row r="33" spans="1:17" x14ac:dyDescent="0.25">
      <c r="B33" s="4" t="s">
        <v>24</v>
      </c>
    </row>
    <row r="34" spans="1:17" x14ac:dyDescent="0.25">
      <c r="A34" s="11" t="s">
        <v>7</v>
      </c>
      <c r="B34" s="11">
        <v>57600</v>
      </c>
      <c r="C34" s="11">
        <v>61800</v>
      </c>
      <c r="D34" s="11">
        <v>7570</v>
      </c>
      <c r="E34" s="11">
        <v>-4260</v>
      </c>
      <c r="F34" s="11">
        <v>28400</v>
      </c>
      <c r="G34" s="11">
        <v>63600</v>
      </c>
      <c r="H34" s="11">
        <v>62600</v>
      </c>
      <c r="I34" s="11">
        <v>27900</v>
      </c>
      <c r="J34" s="11">
        <v>-4520</v>
      </c>
      <c r="K34" s="11">
        <v>7860</v>
      </c>
      <c r="L34" s="11">
        <v>62100</v>
      </c>
      <c r="M34" s="11">
        <v>57000</v>
      </c>
      <c r="N34" s="11">
        <v>209000</v>
      </c>
      <c r="O34" s="11">
        <v>169000</v>
      </c>
      <c r="P34" s="11">
        <v>168000</v>
      </c>
      <c r="Q34" s="11">
        <v>209000</v>
      </c>
    </row>
    <row r="35" spans="1:17" x14ac:dyDescent="0.25">
      <c r="A35" s="11" t="s">
        <v>8</v>
      </c>
      <c r="B35" s="11">
        <v>10400</v>
      </c>
      <c r="C35" s="11">
        <v>-24600</v>
      </c>
      <c r="D35" s="11">
        <v>1720</v>
      </c>
      <c r="E35" s="11">
        <v>543</v>
      </c>
      <c r="F35" s="11">
        <v>-17800</v>
      </c>
      <c r="G35" s="11">
        <v>-36500</v>
      </c>
      <c r="H35" s="11">
        <v>-36100</v>
      </c>
      <c r="I35" s="11">
        <v>-17800</v>
      </c>
      <c r="J35" s="11">
        <v>803</v>
      </c>
      <c r="K35" s="11">
        <v>1860</v>
      </c>
      <c r="L35" s="11">
        <v>-24200</v>
      </c>
      <c r="M35" s="11">
        <v>9650</v>
      </c>
      <c r="N35" s="11">
        <v>30300</v>
      </c>
      <c r="O35" s="11">
        <v>13600</v>
      </c>
      <c r="P35" s="11">
        <v>13400</v>
      </c>
      <c r="Q35" s="11">
        <v>30300</v>
      </c>
    </row>
    <row r="36" spans="1:17" x14ac:dyDescent="0.25">
      <c r="A36" s="11" t="s">
        <v>9</v>
      </c>
      <c r="B36" s="11">
        <v>121000</v>
      </c>
      <c r="C36" s="11">
        <v>32500</v>
      </c>
      <c r="D36" s="11">
        <v>73700</v>
      </c>
      <c r="E36" s="11">
        <v>61400</v>
      </c>
      <c r="F36" s="11">
        <v>-12300</v>
      </c>
      <c r="G36" s="11">
        <v>70200</v>
      </c>
      <c r="H36" s="11">
        <v>-69000</v>
      </c>
      <c r="I36" s="11">
        <v>11600</v>
      </c>
      <c r="J36" s="11">
        <v>-61800</v>
      </c>
      <c r="K36" s="11">
        <v>-74300</v>
      </c>
      <c r="L36" s="11">
        <v>-32500</v>
      </c>
      <c r="M36" s="11">
        <v>-120000</v>
      </c>
      <c r="N36" s="11">
        <v>-75200</v>
      </c>
      <c r="O36" s="11">
        <v>16100</v>
      </c>
      <c r="P36" s="11">
        <v>-14500</v>
      </c>
      <c r="Q36" s="11">
        <v>73900</v>
      </c>
    </row>
    <row r="38" spans="1:17" s="2" customFormat="1" ht="12.75" x14ac:dyDescent="0.25">
      <c r="B38" s="8" t="s">
        <v>11</v>
      </c>
      <c r="C38" s="8" t="s">
        <v>12</v>
      </c>
      <c r="D38" s="8" t="s">
        <v>13</v>
      </c>
      <c r="E38" s="8" t="s">
        <v>14</v>
      </c>
      <c r="F38" s="8" t="s">
        <v>15</v>
      </c>
      <c r="G38" s="8" t="s">
        <v>16</v>
      </c>
    </row>
    <row r="39" spans="1:17" s="2" customFormat="1" ht="12.75" x14ac:dyDescent="0.25">
      <c r="B39" s="9" t="s">
        <v>17</v>
      </c>
      <c r="C39" s="9" t="s">
        <v>18</v>
      </c>
      <c r="D39" s="9">
        <v>1817.7751864570901</v>
      </c>
      <c r="E39" s="9">
        <v>1107.6039411330801</v>
      </c>
      <c r="F39" s="9">
        <v>-529.60322261209899</v>
      </c>
      <c r="G39" s="9">
        <v>2733.2960216923202</v>
      </c>
    </row>
    <row r="40" spans="1:17" s="2" customFormat="1" ht="12.75" x14ac:dyDescent="0.25">
      <c r="B40" s="9" t="s">
        <v>19</v>
      </c>
      <c r="C40" s="9" t="s">
        <v>18</v>
      </c>
      <c r="D40" s="9">
        <v>3601.8038167424402</v>
      </c>
      <c r="E40" s="9">
        <v>1582.9473270440201</v>
      </c>
      <c r="F40" s="9">
        <v>-924.17330787730702</v>
      </c>
      <c r="G40" s="9">
        <v>4043.9951749608599</v>
      </c>
    </row>
    <row r="41" spans="1:17" s="2" customFormat="1" ht="12.75" x14ac:dyDescent="0.25">
      <c r="B41" s="9" t="s">
        <v>20</v>
      </c>
      <c r="C41" s="9" t="s">
        <v>18</v>
      </c>
      <c r="D41" s="9">
        <v>512.16005479397199</v>
      </c>
      <c r="E41" s="9">
        <v>-407.63566565512099</v>
      </c>
      <c r="F41" s="9">
        <v>-1752.73724669904</v>
      </c>
      <c r="G41" s="9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B40" sqref="B40:G43"/>
    </sheetView>
  </sheetViews>
  <sheetFormatPr defaultRowHeight="15" x14ac:dyDescent="0.25"/>
  <cols>
    <col min="1" max="16384" width="9.140625" style="1"/>
  </cols>
  <sheetData>
    <row r="1" spans="1:17" s="2" customFormat="1" ht="12.75" x14ac:dyDescent="0.25">
      <c r="B1" s="4" t="s">
        <v>10</v>
      </c>
    </row>
    <row r="2" spans="1:17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17" x14ac:dyDescent="0.25">
      <c r="A3" s="3" t="s">
        <v>7</v>
      </c>
      <c r="B3" s="3">
        <v>66300</v>
      </c>
      <c r="C3" s="3">
        <v>42600</v>
      </c>
      <c r="D3" s="3">
        <v>-41400</v>
      </c>
      <c r="E3" s="3">
        <v>-66400</v>
      </c>
      <c r="F3" s="3">
        <v>-175000</v>
      </c>
      <c r="G3" s="3">
        <v>-105000</v>
      </c>
      <c r="H3" s="3">
        <v>-104000</v>
      </c>
      <c r="I3" s="3">
        <v>-174000</v>
      </c>
      <c r="J3" s="3">
        <v>-65200</v>
      </c>
      <c r="K3" s="3">
        <v>-42700</v>
      </c>
      <c r="L3" s="3">
        <v>42500</v>
      </c>
      <c r="M3" s="3">
        <v>65800</v>
      </c>
      <c r="N3" s="3">
        <v>175000</v>
      </c>
      <c r="O3" s="3">
        <v>104000</v>
      </c>
      <c r="P3" s="3">
        <v>103000</v>
      </c>
      <c r="Q3" s="3">
        <v>175000</v>
      </c>
    </row>
    <row r="4" spans="1:17" x14ac:dyDescent="0.25">
      <c r="A4" s="3" t="s">
        <v>8</v>
      </c>
      <c r="B4" s="3">
        <v>18000</v>
      </c>
      <c r="C4" s="3">
        <v>-14400</v>
      </c>
      <c r="D4" s="3">
        <v>-13400</v>
      </c>
      <c r="E4" s="3">
        <v>16800</v>
      </c>
      <c r="F4" s="3">
        <v>19400</v>
      </c>
      <c r="G4" s="3">
        <v>-14600</v>
      </c>
      <c r="H4" s="3">
        <v>-15000</v>
      </c>
      <c r="I4" s="3">
        <v>19000</v>
      </c>
      <c r="J4" s="3">
        <v>16900</v>
      </c>
      <c r="K4" s="3">
        <v>-14400</v>
      </c>
      <c r="L4" s="3">
        <v>-14600</v>
      </c>
      <c r="M4" s="3">
        <v>17300</v>
      </c>
      <c r="N4" s="3">
        <v>18600</v>
      </c>
      <c r="O4" s="3">
        <v>-14500</v>
      </c>
      <c r="P4" s="3">
        <v>-14200</v>
      </c>
      <c r="Q4" s="3">
        <v>18600</v>
      </c>
    </row>
    <row r="5" spans="1:17" x14ac:dyDescent="0.25">
      <c r="A5" s="3" t="s">
        <v>9</v>
      </c>
      <c r="B5" s="3">
        <v>176000</v>
      </c>
      <c r="C5" s="3">
        <v>104000</v>
      </c>
      <c r="D5" s="3">
        <v>105000</v>
      </c>
      <c r="E5" s="3">
        <v>175000</v>
      </c>
      <c r="F5" s="3">
        <v>66800</v>
      </c>
      <c r="G5" s="3">
        <v>42300</v>
      </c>
      <c r="H5" s="3">
        <v>-42100</v>
      </c>
      <c r="I5" s="3">
        <v>-67000</v>
      </c>
      <c r="J5" s="3">
        <v>-174000</v>
      </c>
      <c r="K5" s="3">
        <v>-106000</v>
      </c>
      <c r="L5" s="3">
        <v>-106000</v>
      </c>
      <c r="M5" s="3">
        <v>-176000</v>
      </c>
      <c r="N5" s="3">
        <v>-68500</v>
      </c>
      <c r="O5" s="3">
        <v>-40500</v>
      </c>
      <c r="P5" s="3">
        <v>42700</v>
      </c>
      <c r="Q5" s="3">
        <v>66200</v>
      </c>
    </row>
    <row r="6" spans="1:17" x14ac:dyDescent="0.25">
      <c r="A6" s="12"/>
      <c r="B6" s="12">
        <v>0</v>
      </c>
      <c r="C6" s="12">
        <f>+B6+(1/19.1/16)</f>
        <v>3.2722513089005231E-3</v>
      </c>
      <c r="D6" s="12">
        <f t="shared" ref="D6:Q6" si="0">+C6+(1/19.1/16)</f>
        <v>6.5445026178010462E-3</v>
      </c>
      <c r="E6" s="12">
        <f t="shared" si="0"/>
        <v>9.8167539267015689E-3</v>
      </c>
      <c r="F6" s="12">
        <f t="shared" si="0"/>
        <v>1.3089005235602092E-2</v>
      </c>
      <c r="G6" s="12">
        <f t="shared" si="0"/>
        <v>1.6361256544502614E-2</v>
      </c>
      <c r="H6" s="12">
        <f t="shared" si="0"/>
        <v>1.9633507853403138E-2</v>
      </c>
      <c r="I6" s="12">
        <f t="shared" si="0"/>
        <v>2.2905759162303661E-2</v>
      </c>
      <c r="J6" s="12">
        <f t="shared" si="0"/>
        <v>2.6178010471204185E-2</v>
      </c>
      <c r="K6" s="12">
        <f t="shared" si="0"/>
        <v>2.9450261780104708E-2</v>
      </c>
      <c r="L6" s="12">
        <f t="shared" si="0"/>
        <v>3.2722513089005228E-2</v>
      </c>
      <c r="M6" s="12">
        <f t="shared" si="0"/>
        <v>3.5994764397905749E-2</v>
      </c>
      <c r="N6" s="12">
        <f t="shared" si="0"/>
        <v>3.9267015706806269E-2</v>
      </c>
      <c r="O6" s="12">
        <f t="shared" si="0"/>
        <v>4.2539267015706789E-2</v>
      </c>
      <c r="P6" s="12">
        <f t="shared" si="0"/>
        <v>4.5811518324607309E-2</v>
      </c>
      <c r="Q6" s="12">
        <f t="shared" si="0"/>
        <v>4.9083769633507829E-2</v>
      </c>
    </row>
    <row r="8" spans="1:17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17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16">
        <v>1993.2078206829699</v>
      </c>
    </row>
    <row r="10" spans="1:17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16">
        <v>2432.7464318079201</v>
      </c>
    </row>
    <row r="11" spans="1:17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16">
        <v>1538.5373432208801</v>
      </c>
    </row>
    <row r="13" spans="1:17" x14ac:dyDescent="0.25">
      <c r="B13" s="4" t="s">
        <v>21</v>
      </c>
    </row>
    <row r="14" spans="1:17" x14ac:dyDescent="0.25">
      <c r="A14" s="11" t="s">
        <v>7</v>
      </c>
      <c r="B14" s="11">
        <v>57000</v>
      </c>
      <c r="C14" s="11">
        <v>36200</v>
      </c>
      <c r="D14" s="11">
        <v>-35100</v>
      </c>
      <c r="E14" s="11">
        <v>-57100</v>
      </c>
      <c r="F14" s="11">
        <v>-150000</v>
      </c>
      <c r="G14" s="11">
        <v>-90400</v>
      </c>
      <c r="H14" s="11">
        <v>-89500</v>
      </c>
      <c r="I14" s="11">
        <v>-149000</v>
      </c>
      <c r="J14" s="11">
        <v>-56100</v>
      </c>
      <c r="K14" s="11">
        <v>-36300</v>
      </c>
      <c r="L14" s="11">
        <v>36100</v>
      </c>
      <c r="M14" s="11">
        <v>56600</v>
      </c>
      <c r="N14" s="11">
        <v>150000</v>
      </c>
      <c r="O14" s="11">
        <v>89100</v>
      </c>
      <c r="P14" s="11">
        <v>88600</v>
      </c>
      <c r="Q14" s="11">
        <v>150000</v>
      </c>
    </row>
    <row r="15" spans="1:17" x14ac:dyDescent="0.25">
      <c r="A15" s="11" t="s">
        <v>8</v>
      </c>
      <c r="B15" s="11">
        <v>15600</v>
      </c>
      <c r="C15" s="11">
        <v>-12100</v>
      </c>
      <c r="D15" s="11">
        <v>-11300</v>
      </c>
      <c r="E15" s="11">
        <v>14600</v>
      </c>
      <c r="F15" s="11">
        <v>16800</v>
      </c>
      <c r="G15" s="11">
        <v>-12300</v>
      </c>
      <c r="H15" s="11">
        <v>-12600</v>
      </c>
      <c r="I15" s="11">
        <v>16500</v>
      </c>
      <c r="J15" s="11">
        <v>14700</v>
      </c>
      <c r="K15" s="11">
        <v>-12100</v>
      </c>
      <c r="L15" s="11">
        <v>-12300</v>
      </c>
      <c r="M15" s="11">
        <v>15000</v>
      </c>
      <c r="N15" s="11">
        <v>16200</v>
      </c>
      <c r="O15" s="11">
        <v>-12200</v>
      </c>
      <c r="P15" s="11">
        <v>-11900</v>
      </c>
      <c r="Q15" s="11">
        <v>16200</v>
      </c>
    </row>
    <row r="16" spans="1:17" x14ac:dyDescent="0.25">
      <c r="A16" s="11" t="s">
        <v>9</v>
      </c>
      <c r="B16" s="11">
        <v>151000</v>
      </c>
      <c r="C16" s="11">
        <v>89400</v>
      </c>
      <c r="D16" s="11">
        <v>90300</v>
      </c>
      <c r="E16" s="11">
        <v>150000</v>
      </c>
      <c r="F16" s="11">
        <v>57500</v>
      </c>
      <c r="G16" s="11">
        <v>35900</v>
      </c>
      <c r="H16" s="11">
        <v>-35700</v>
      </c>
      <c r="I16" s="11">
        <v>-57600</v>
      </c>
      <c r="J16" s="11">
        <v>-150000</v>
      </c>
      <c r="K16" s="11">
        <v>-91300</v>
      </c>
      <c r="L16" s="11">
        <v>-90800</v>
      </c>
      <c r="M16" s="11">
        <v>-151000</v>
      </c>
      <c r="N16" s="11">
        <v>-58900</v>
      </c>
      <c r="O16" s="11">
        <v>-34300</v>
      </c>
      <c r="P16" s="11">
        <v>36200</v>
      </c>
      <c r="Q16" s="11">
        <v>57000</v>
      </c>
    </row>
    <row r="17" spans="1:17" x14ac:dyDescent="0.25">
      <c r="A17" s="15"/>
      <c r="B17" s="15">
        <v>0</v>
      </c>
      <c r="C17" s="15">
        <f>+B17+(1/17.67/16)</f>
        <v>3.5370684776457268E-3</v>
      </c>
      <c r="D17" s="15">
        <f t="shared" ref="D17:Q17" si="1">+C17+(1/17.67/16)</f>
        <v>7.0741369552914535E-3</v>
      </c>
      <c r="E17" s="15">
        <f t="shared" si="1"/>
        <v>1.0611205432937181E-2</v>
      </c>
      <c r="F17" s="15">
        <f t="shared" si="1"/>
        <v>1.4148273910582907E-2</v>
      </c>
      <c r="G17" s="15">
        <f t="shared" si="1"/>
        <v>1.7685342388228633E-2</v>
      </c>
      <c r="H17" s="15">
        <f t="shared" si="1"/>
        <v>2.1222410865874359E-2</v>
      </c>
      <c r="I17" s="15">
        <f t="shared" si="1"/>
        <v>2.4759479343520085E-2</v>
      </c>
      <c r="J17" s="15">
        <f t="shared" si="1"/>
        <v>2.8296547821165811E-2</v>
      </c>
      <c r="K17" s="15">
        <f t="shared" si="1"/>
        <v>3.183361629881154E-2</v>
      </c>
      <c r="L17" s="15">
        <f t="shared" si="1"/>
        <v>3.5370684776457266E-2</v>
      </c>
      <c r="M17" s="15">
        <f t="shared" si="1"/>
        <v>3.8907753254102992E-2</v>
      </c>
      <c r="N17" s="15">
        <f t="shared" si="1"/>
        <v>4.2444821731748718E-2</v>
      </c>
      <c r="O17" s="15">
        <f t="shared" si="1"/>
        <v>4.5981890209394444E-2</v>
      </c>
      <c r="P17" s="15">
        <f t="shared" si="1"/>
        <v>4.951895868704017E-2</v>
      </c>
      <c r="Q17" s="15">
        <f t="shared" si="1"/>
        <v>5.3056027164685896E-2</v>
      </c>
    </row>
    <row r="19" spans="1:17" s="2" customFormat="1" ht="12.75" x14ac:dyDescent="0.25">
      <c r="B19" s="8" t="s">
        <v>11</v>
      </c>
      <c r="C19" s="8" t="s">
        <v>12</v>
      </c>
      <c r="D19" s="8" t="s">
        <v>13</v>
      </c>
      <c r="E19" s="8" t="s">
        <v>14</v>
      </c>
      <c r="F19" s="8" t="s">
        <v>15</v>
      </c>
      <c r="G19" s="8" t="s">
        <v>16</v>
      </c>
    </row>
    <row r="20" spans="1:17" s="2" customFormat="1" ht="12.75" x14ac:dyDescent="0.25">
      <c r="B20" s="9" t="s">
        <v>17</v>
      </c>
      <c r="C20" s="9" t="s">
        <v>18</v>
      </c>
      <c r="D20" s="9">
        <v>2349.8530046143201</v>
      </c>
      <c r="E20" s="9">
        <v>564.30218147887797</v>
      </c>
      <c r="F20" s="9">
        <v>-671.27449988971398</v>
      </c>
      <c r="G20" s="16">
        <v>2349.8530046143201</v>
      </c>
    </row>
    <row r="21" spans="1:17" s="2" customFormat="1" ht="12.75" x14ac:dyDescent="0.25">
      <c r="B21" s="9" t="s">
        <v>19</v>
      </c>
      <c r="C21" s="9" t="s">
        <v>18</v>
      </c>
      <c r="D21" s="9">
        <v>-1229.61959548507</v>
      </c>
      <c r="E21" s="9">
        <v>1166.0895311762299</v>
      </c>
      <c r="F21" s="9">
        <v>-1229.61959548507</v>
      </c>
      <c r="G21" s="16">
        <v>7013.2928792897001</v>
      </c>
    </row>
    <row r="22" spans="1:17" s="2" customFormat="1" ht="12.75" x14ac:dyDescent="0.25">
      <c r="B22" s="9" t="s">
        <v>20</v>
      </c>
      <c r="C22" s="9" t="s">
        <v>18</v>
      </c>
      <c r="D22" s="9">
        <v>254.815226263146</v>
      </c>
      <c r="E22" s="9">
        <v>-110.219323091709</v>
      </c>
      <c r="F22" s="9">
        <v>-1998.55511780749</v>
      </c>
      <c r="G22" s="16">
        <v>3803.8766359589599</v>
      </c>
    </row>
    <row r="24" spans="1:17" x14ac:dyDescent="0.25">
      <c r="B24" s="4" t="s">
        <v>23</v>
      </c>
    </row>
    <row r="25" spans="1:17" x14ac:dyDescent="0.25">
      <c r="A25" s="11" t="s">
        <v>7</v>
      </c>
      <c r="B25" s="11">
        <v>47600</v>
      </c>
      <c r="C25" s="11">
        <v>29600</v>
      </c>
      <c r="D25" s="11">
        <v>-28700</v>
      </c>
      <c r="E25" s="11">
        <v>-47600</v>
      </c>
      <c r="F25" s="11">
        <v>-125000</v>
      </c>
      <c r="G25" s="11">
        <v>-75200</v>
      </c>
      <c r="H25" s="11">
        <v>-74500</v>
      </c>
      <c r="I25" s="11">
        <v>-124000</v>
      </c>
      <c r="J25" s="11">
        <v>-46800</v>
      </c>
      <c r="K25" s="11">
        <v>-29700</v>
      </c>
      <c r="L25" s="11">
        <v>29500</v>
      </c>
      <c r="M25" s="11">
        <v>47200</v>
      </c>
      <c r="N25" s="11">
        <v>125000</v>
      </c>
      <c r="O25" s="11">
        <v>74100</v>
      </c>
      <c r="P25" s="11">
        <v>73800</v>
      </c>
      <c r="Q25" s="11">
        <v>125000</v>
      </c>
    </row>
    <row r="26" spans="1:17" x14ac:dyDescent="0.25">
      <c r="A26" s="11" t="s">
        <v>22</v>
      </c>
      <c r="B26" s="11">
        <v>13200</v>
      </c>
      <c r="C26" s="11">
        <v>-9780</v>
      </c>
      <c r="D26" s="11">
        <v>-9050</v>
      </c>
      <c r="E26" s="11">
        <v>12300</v>
      </c>
      <c r="F26" s="11">
        <v>14200</v>
      </c>
      <c r="G26" s="11">
        <v>-9910</v>
      </c>
      <c r="H26" s="11">
        <v>-10200</v>
      </c>
      <c r="I26" s="11">
        <v>13900</v>
      </c>
      <c r="J26" s="11">
        <v>12400</v>
      </c>
      <c r="K26" s="11">
        <v>-9770</v>
      </c>
      <c r="L26" s="11">
        <v>-9910</v>
      </c>
      <c r="M26" s="11">
        <v>12700</v>
      </c>
      <c r="N26" s="11">
        <v>13600</v>
      </c>
      <c r="O26" s="11">
        <v>-9790</v>
      </c>
      <c r="P26" s="11">
        <v>-9610</v>
      </c>
      <c r="Q26" s="11">
        <v>13700</v>
      </c>
    </row>
    <row r="27" spans="1:17" x14ac:dyDescent="0.25">
      <c r="A27" s="11" t="s">
        <v>9</v>
      </c>
      <c r="B27" s="11">
        <v>125000</v>
      </c>
      <c r="C27" s="11">
        <v>74400</v>
      </c>
      <c r="D27" s="11">
        <v>75100</v>
      </c>
      <c r="E27" s="11">
        <v>124000</v>
      </c>
      <c r="F27" s="11">
        <v>47900</v>
      </c>
      <c r="G27" s="11">
        <v>29400</v>
      </c>
      <c r="H27" s="11">
        <v>-29200</v>
      </c>
      <c r="I27" s="11">
        <v>-48100</v>
      </c>
      <c r="J27" s="11">
        <v>-124000</v>
      </c>
      <c r="K27" s="11">
        <v>-76000</v>
      </c>
      <c r="L27" s="11">
        <v>-75600</v>
      </c>
      <c r="M27" s="11">
        <v>-125000</v>
      </c>
      <c r="N27" s="11">
        <v>-49100</v>
      </c>
      <c r="O27" s="11">
        <v>-28100</v>
      </c>
      <c r="P27" s="11">
        <v>29600</v>
      </c>
      <c r="Q27" s="11">
        <v>47600</v>
      </c>
    </row>
    <row r="28" spans="1:17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</row>
    <row r="30" spans="1:17" s="2" customFormat="1" ht="12.75" x14ac:dyDescent="0.25">
      <c r="B30" s="8" t="s">
        <v>11</v>
      </c>
      <c r="C30" s="8" t="s">
        <v>12</v>
      </c>
      <c r="D30" s="8" t="s">
        <v>13</v>
      </c>
      <c r="E30" s="8" t="s">
        <v>14</v>
      </c>
      <c r="F30" s="8" t="s">
        <v>15</v>
      </c>
      <c r="G30" s="8" t="s">
        <v>16</v>
      </c>
    </row>
    <row r="31" spans="1:17" s="2" customFormat="1" ht="12.75" x14ac:dyDescent="0.25">
      <c r="B31" s="9" t="s">
        <v>17</v>
      </c>
      <c r="C31" s="9" t="s">
        <v>18</v>
      </c>
      <c r="D31" s="9">
        <v>1096.4374070108599</v>
      </c>
      <c r="E31" s="9">
        <v>-131.17907131412099</v>
      </c>
      <c r="F31" s="9">
        <v>-4243.9415230553104</v>
      </c>
      <c r="G31" s="16">
        <v>3357.5579744776701</v>
      </c>
    </row>
    <row r="32" spans="1:17" s="2" customFormat="1" ht="12.75" x14ac:dyDescent="0.25">
      <c r="B32" s="9" t="s">
        <v>19</v>
      </c>
      <c r="C32" s="9" t="s">
        <v>18</v>
      </c>
      <c r="D32" s="9">
        <v>-439.739262695977</v>
      </c>
      <c r="E32" s="9">
        <v>1422.22742249916</v>
      </c>
      <c r="F32" s="9">
        <v>-439.739262695977</v>
      </c>
      <c r="G32" s="16">
        <v>4074.2193764894701</v>
      </c>
    </row>
    <row r="33" spans="1:17" s="2" customFormat="1" ht="12.75" x14ac:dyDescent="0.25">
      <c r="B33" s="9" t="s">
        <v>20</v>
      </c>
      <c r="C33" s="9" t="s">
        <v>18</v>
      </c>
      <c r="D33" s="9">
        <v>1333.94504104264</v>
      </c>
      <c r="E33" s="9">
        <v>-728.93043581381801</v>
      </c>
      <c r="F33" s="9">
        <v>-5379.3090456722002</v>
      </c>
      <c r="G33" s="16">
        <v>2611.4630284909799</v>
      </c>
    </row>
    <row r="35" spans="1:17" x14ac:dyDescent="0.25">
      <c r="B35" s="4" t="s">
        <v>24</v>
      </c>
    </row>
    <row r="36" spans="1:17" x14ac:dyDescent="0.25">
      <c r="A36" s="11" t="s">
        <v>7</v>
      </c>
      <c r="B36" s="11">
        <v>36600</v>
      </c>
      <c r="C36" s="11">
        <v>21900</v>
      </c>
      <c r="D36" s="11">
        <v>-21300</v>
      </c>
      <c r="E36" s="11">
        <v>-36700</v>
      </c>
      <c r="F36" s="11">
        <v>-95100</v>
      </c>
      <c r="G36" s="11">
        <v>-57600</v>
      </c>
      <c r="H36" s="11">
        <v>-57100</v>
      </c>
      <c r="I36" s="11">
        <v>-94800</v>
      </c>
      <c r="J36" s="11">
        <v>-36100</v>
      </c>
      <c r="K36" s="11">
        <v>-22000</v>
      </c>
      <c r="L36" s="11">
        <v>21900</v>
      </c>
      <c r="M36" s="11">
        <v>36400</v>
      </c>
      <c r="N36" s="11">
        <v>95400</v>
      </c>
      <c r="O36" s="11">
        <v>56800</v>
      </c>
      <c r="P36" s="11">
        <v>56600</v>
      </c>
      <c r="Q36" s="11">
        <v>95100</v>
      </c>
    </row>
    <row r="37" spans="1:17" x14ac:dyDescent="0.25">
      <c r="A37" s="11" t="s">
        <v>8</v>
      </c>
      <c r="B37" s="11">
        <v>10400</v>
      </c>
      <c r="C37" s="11">
        <v>-7050</v>
      </c>
      <c r="D37" s="11">
        <v>-6500</v>
      </c>
      <c r="E37" s="11">
        <v>9750</v>
      </c>
      <c r="F37" s="11">
        <v>11200</v>
      </c>
      <c r="G37" s="11">
        <v>-7150</v>
      </c>
      <c r="H37" s="11">
        <v>-7360</v>
      </c>
      <c r="I37" s="11">
        <v>10900</v>
      </c>
      <c r="J37" s="11">
        <v>9790</v>
      </c>
      <c r="K37" s="11">
        <v>-7040</v>
      </c>
      <c r="L37" s="11">
        <v>-7150</v>
      </c>
      <c r="M37" s="11">
        <v>10000</v>
      </c>
      <c r="N37" s="11">
        <v>10700</v>
      </c>
      <c r="O37" s="11">
        <v>-7060</v>
      </c>
      <c r="P37" s="11">
        <v>-6920</v>
      </c>
      <c r="Q37" s="11">
        <v>10700</v>
      </c>
    </row>
    <row r="38" spans="1:17" x14ac:dyDescent="0.25">
      <c r="A38" s="11" t="s">
        <v>9</v>
      </c>
      <c r="B38" s="11">
        <v>95900</v>
      </c>
      <c r="C38" s="11">
        <v>57000</v>
      </c>
      <c r="D38" s="11">
        <v>57600</v>
      </c>
      <c r="E38" s="11">
        <v>95000</v>
      </c>
      <c r="F38" s="11">
        <v>36900</v>
      </c>
      <c r="G38" s="11">
        <v>21800</v>
      </c>
      <c r="H38" s="11">
        <v>-21700</v>
      </c>
      <c r="I38" s="11">
        <v>-37000</v>
      </c>
      <c r="J38" s="11">
        <v>-94900</v>
      </c>
      <c r="K38" s="11">
        <v>-58200</v>
      </c>
      <c r="L38" s="11">
        <v>-57900</v>
      </c>
      <c r="M38" s="11">
        <v>-95600</v>
      </c>
      <c r="N38" s="11">
        <v>-37800</v>
      </c>
      <c r="O38" s="11">
        <v>-20800</v>
      </c>
      <c r="P38" s="11">
        <v>22000</v>
      </c>
      <c r="Q38" s="11">
        <v>36600</v>
      </c>
    </row>
    <row r="40" spans="1:17" s="2" customFormat="1" ht="12.75" x14ac:dyDescent="0.25">
      <c r="B40" s="8" t="s">
        <v>11</v>
      </c>
      <c r="C40" s="8" t="s">
        <v>12</v>
      </c>
      <c r="D40" s="8" t="s">
        <v>13</v>
      </c>
      <c r="E40" s="8" t="s">
        <v>14</v>
      </c>
      <c r="F40" s="8" t="s">
        <v>15</v>
      </c>
      <c r="G40" s="8" t="s">
        <v>16</v>
      </c>
    </row>
    <row r="41" spans="1:17" s="2" customFormat="1" ht="12.75" x14ac:dyDescent="0.25">
      <c r="B41" s="9" t="s">
        <v>17</v>
      </c>
      <c r="C41" s="9" t="s">
        <v>18</v>
      </c>
      <c r="D41" s="9">
        <v>1817.7751864570901</v>
      </c>
      <c r="E41" s="9">
        <v>1107.6039411330801</v>
      </c>
      <c r="F41" s="9">
        <v>-529.60322261209899</v>
      </c>
      <c r="G41" s="16">
        <v>2733.2960216923202</v>
      </c>
    </row>
    <row r="42" spans="1:17" s="2" customFormat="1" ht="12.75" x14ac:dyDescent="0.25">
      <c r="B42" s="9" t="s">
        <v>19</v>
      </c>
      <c r="C42" s="9" t="s">
        <v>18</v>
      </c>
      <c r="D42" s="9">
        <v>3601.8038167424402</v>
      </c>
      <c r="E42" s="9">
        <v>1582.9473270440201</v>
      </c>
      <c r="F42" s="9">
        <v>-924.17330787730702</v>
      </c>
      <c r="G42" s="16">
        <v>4043.9951749608599</v>
      </c>
    </row>
    <row r="43" spans="1:17" s="2" customFormat="1" ht="12.75" x14ac:dyDescent="0.25">
      <c r="B43" s="9" t="s">
        <v>20</v>
      </c>
      <c r="C43" s="9" t="s">
        <v>18</v>
      </c>
      <c r="D43" s="9">
        <v>512.16005479397199</v>
      </c>
      <c r="E43" s="9">
        <v>-407.63566565512099</v>
      </c>
      <c r="F43" s="9">
        <v>-1752.73724669904</v>
      </c>
      <c r="G43" s="16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20" sqref="U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A25" workbookViewId="0">
      <selection activeCell="A48" sqref="A48"/>
    </sheetView>
  </sheetViews>
  <sheetFormatPr defaultRowHeight="15" x14ac:dyDescent="0.25"/>
  <cols>
    <col min="1" max="17" width="9.140625" style="1"/>
    <col min="18" max="18" width="9.140625" style="2"/>
    <col min="19" max="16384" width="9.140625" style="1"/>
  </cols>
  <sheetData>
    <row r="1" spans="1:18" s="2" customFormat="1" ht="12.75" x14ac:dyDescent="0.25">
      <c r="B1" s="4" t="s">
        <v>10</v>
      </c>
    </row>
    <row r="2" spans="1:18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18" x14ac:dyDescent="0.25">
      <c r="A3" s="3" t="s">
        <v>7</v>
      </c>
      <c r="B3" s="3">
        <v>98300</v>
      </c>
      <c r="C3" s="3">
        <v>112000</v>
      </c>
      <c r="D3" s="3">
        <v>9260</v>
      </c>
      <c r="E3" s="3">
        <v>-12700</v>
      </c>
      <c r="F3" s="3">
        <v>28200</v>
      </c>
      <c r="G3" s="3">
        <v>90800</v>
      </c>
      <c r="H3" s="3">
        <v>90500</v>
      </c>
      <c r="I3" s="3">
        <v>28100</v>
      </c>
      <c r="J3" s="3">
        <v>-12500</v>
      </c>
      <c r="K3" s="3">
        <v>9110</v>
      </c>
      <c r="L3" s="3">
        <v>112000</v>
      </c>
      <c r="M3" s="3">
        <v>98300</v>
      </c>
      <c r="N3" s="3">
        <v>359000</v>
      </c>
      <c r="O3" s="3">
        <v>287000</v>
      </c>
      <c r="P3" s="3">
        <v>287000</v>
      </c>
      <c r="Q3" s="3">
        <v>358000</v>
      </c>
      <c r="R3" s="14">
        <f>+B3</f>
        <v>98300</v>
      </c>
    </row>
    <row r="4" spans="1:18" x14ac:dyDescent="0.25">
      <c r="A4" s="3" t="s">
        <v>8</v>
      </c>
      <c r="B4" s="3">
        <v>15800</v>
      </c>
      <c r="C4" s="3">
        <v>-41500</v>
      </c>
      <c r="D4" s="3">
        <v>2370</v>
      </c>
      <c r="E4" s="3">
        <v>3230</v>
      </c>
      <c r="F4" s="3">
        <v>-27800</v>
      </c>
      <c r="G4" s="3">
        <v>-57500</v>
      </c>
      <c r="H4" s="3">
        <v>-57500</v>
      </c>
      <c r="I4" s="3">
        <v>-27700</v>
      </c>
      <c r="J4" s="3">
        <v>3100</v>
      </c>
      <c r="K4" s="3">
        <v>2260</v>
      </c>
      <c r="L4" s="3">
        <v>-41300</v>
      </c>
      <c r="M4" s="3">
        <v>15500</v>
      </c>
      <c r="N4" s="3">
        <v>47900</v>
      </c>
      <c r="O4" s="3">
        <v>19500</v>
      </c>
      <c r="P4" s="3">
        <v>19300</v>
      </c>
      <c r="Q4" s="3">
        <v>47800</v>
      </c>
      <c r="R4" s="14">
        <f t="shared" ref="R4:R5" si="0">+B4</f>
        <v>15800</v>
      </c>
    </row>
    <row r="5" spans="1:18" x14ac:dyDescent="0.25">
      <c r="A5" s="3" t="s">
        <v>9</v>
      </c>
      <c r="B5" s="3">
        <v>213000</v>
      </c>
      <c r="C5" s="3">
        <v>64900</v>
      </c>
      <c r="D5" s="3">
        <v>134000</v>
      </c>
      <c r="E5" s="3">
        <v>120000</v>
      </c>
      <c r="F5" s="3">
        <v>-12600</v>
      </c>
      <c r="G5" s="3">
        <v>118000</v>
      </c>
      <c r="H5" s="3">
        <v>-118000</v>
      </c>
      <c r="I5" s="3">
        <v>12400</v>
      </c>
      <c r="J5" s="3">
        <v>-119000</v>
      </c>
      <c r="K5" s="3">
        <v>-134000</v>
      </c>
      <c r="L5" s="3">
        <v>-64800</v>
      </c>
      <c r="M5" s="3">
        <v>-213000</v>
      </c>
      <c r="N5" s="3">
        <v>-125000</v>
      </c>
      <c r="O5" s="3">
        <v>16700</v>
      </c>
      <c r="P5" s="3">
        <v>-16100</v>
      </c>
      <c r="Q5" s="3">
        <v>125000</v>
      </c>
      <c r="R5" s="14">
        <f t="shared" si="0"/>
        <v>213000</v>
      </c>
    </row>
    <row r="6" spans="1:18" x14ac:dyDescent="0.25">
      <c r="A6" s="12"/>
      <c r="B6" s="12">
        <v>0</v>
      </c>
      <c r="C6" s="12">
        <f>B6+(1/19.1/16)</f>
        <v>3.2722513089005231E-3</v>
      </c>
      <c r="D6" s="12">
        <f t="shared" ref="D6:R6" si="1">C6+(1/19.1/16)</f>
        <v>6.5445026178010462E-3</v>
      </c>
      <c r="E6" s="12">
        <f t="shared" si="1"/>
        <v>9.8167539267015689E-3</v>
      </c>
      <c r="F6" s="12">
        <f t="shared" si="1"/>
        <v>1.3089005235602092E-2</v>
      </c>
      <c r="G6" s="12">
        <f t="shared" si="1"/>
        <v>1.6361256544502614E-2</v>
      </c>
      <c r="H6" s="12">
        <f t="shared" si="1"/>
        <v>1.9633507853403138E-2</v>
      </c>
      <c r="I6" s="12">
        <f t="shared" si="1"/>
        <v>2.2905759162303661E-2</v>
      </c>
      <c r="J6" s="12">
        <f t="shared" si="1"/>
        <v>2.6178010471204185E-2</v>
      </c>
      <c r="K6" s="12">
        <f t="shared" si="1"/>
        <v>2.9450261780104708E-2</v>
      </c>
      <c r="L6" s="12">
        <f t="shared" si="1"/>
        <v>3.2722513089005228E-2</v>
      </c>
      <c r="M6" s="12">
        <f t="shared" si="1"/>
        <v>3.5994764397905749E-2</v>
      </c>
      <c r="N6" s="12">
        <f t="shared" si="1"/>
        <v>3.9267015706806269E-2</v>
      </c>
      <c r="O6" s="12">
        <f t="shared" si="1"/>
        <v>4.2539267015706789E-2</v>
      </c>
      <c r="P6" s="12">
        <f t="shared" si="1"/>
        <v>4.5811518324607309E-2</v>
      </c>
      <c r="Q6" s="12">
        <f t="shared" si="1"/>
        <v>4.9083769633507829E-2</v>
      </c>
      <c r="R6" s="13">
        <f t="shared" si="1"/>
        <v>5.2356020942408349E-2</v>
      </c>
    </row>
    <row r="8" spans="1:18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18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16">
        <v>1993.2078206829699</v>
      </c>
    </row>
    <row r="10" spans="1:18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16">
        <v>2432.7464318079201</v>
      </c>
    </row>
    <row r="11" spans="1:18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16">
        <v>1538.5373432208801</v>
      </c>
    </row>
    <row r="13" spans="1:18" x14ac:dyDescent="0.25">
      <c r="B13" s="4" t="s">
        <v>21</v>
      </c>
    </row>
    <row r="14" spans="1:18" x14ac:dyDescent="0.25">
      <c r="A14" s="11" t="s">
        <v>7</v>
      </c>
      <c r="B14" s="11">
        <v>84300</v>
      </c>
      <c r="C14" s="11">
        <v>95500</v>
      </c>
      <c r="D14" s="11">
        <v>8060</v>
      </c>
      <c r="E14" s="11">
        <v>-11000</v>
      </c>
      <c r="F14" s="11">
        <v>24000</v>
      </c>
      <c r="G14" s="11">
        <v>77500</v>
      </c>
      <c r="H14" s="11">
        <v>77300</v>
      </c>
      <c r="I14" s="11">
        <v>23900</v>
      </c>
      <c r="J14" s="11">
        <v>-10900</v>
      </c>
      <c r="K14" s="11">
        <v>7960</v>
      </c>
      <c r="L14" s="11">
        <v>95300</v>
      </c>
      <c r="M14" s="11">
        <v>84300</v>
      </c>
      <c r="N14" s="11">
        <v>307000</v>
      </c>
      <c r="O14" s="11">
        <v>246000</v>
      </c>
      <c r="P14" s="11">
        <v>245000</v>
      </c>
      <c r="Q14" s="11">
        <v>307000</v>
      </c>
    </row>
    <row r="15" spans="1:18" x14ac:dyDescent="0.25">
      <c r="A15" s="11" t="s">
        <v>8</v>
      </c>
      <c r="B15" s="11">
        <v>13600</v>
      </c>
      <c r="C15" s="11">
        <v>-35400</v>
      </c>
      <c r="D15" s="11">
        <v>2130</v>
      </c>
      <c r="E15" s="11">
        <v>2870</v>
      </c>
      <c r="F15" s="11">
        <v>-23700</v>
      </c>
      <c r="G15" s="11">
        <v>-49100</v>
      </c>
      <c r="H15" s="11">
        <v>-49100</v>
      </c>
      <c r="I15" s="11">
        <v>-23500</v>
      </c>
      <c r="J15" s="11">
        <v>2770</v>
      </c>
      <c r="K15" s="11">
        <v>2060</v>
      </c>
      <c r="L15" s="11">
        <v>-35200</v>
      </c>
      <c r="M15" s="11">
        <v>13400</v>
      </c>
      <c r="N15" s="11">
        <v>41100</v>
      </c>
      <c r="O15" s="11">
        <v>16800</v>
      </c>
      <c r="P15" s="11">
        <v>16600</v>
      </c>
      <c r="Q15" s="11">
        <v>41000</v>
      </c>
    </row>
    <row r="16" spans="1:18" x14ac:dyDescent="0.25">
      <c r="A16" s="11" t="s">
        <v>9</v>
      </c>
      <c r="B16" s="11">
        <v>182000</v>
      </c>
      <c r="C16" s="11">
        <v>55700</v>
      </c>
      <c r="D16" s="11">
        <v>115000</v>
      </c>
      <c r="E16" s="11">
        <v>103000</v>
      </c>
      <c r="F16" s="11">
        <v>-10600</v>
      </c>
      <c r="G16" s="11">
        <v>101000</v>
      </c>
      <c r="H16" s="11">
        <v>-101000</v>
      </c>
      <c r="I16" s="11">
        <v>10400</v>
      </c>
      <c r="J16" s="11">
        <v>-102000</v>
      </c>
      <c r="K16" s="11">
        <v>-114000</v>
      </c>
      <c r="L16" s="11">
        <v>-55600</v>
      </c>
      <c r="M16" s="11">
        <v>-182000</v>
      </c>
      <c r="N16" s="11">
        <v>-107000</v>
      </c>
      <c r="O16" s="11">
        <v>14500</v>
      </c>
      <c r="P16" s="11">
        <v>-13900</v>
      </c>
      <c r="Q16" s="11">
        <v>107000</v>
      </c>
    </row>
    <row r="17" spans="1:17" x14ac:dyDescent="0.25">
      <c r="A17" s="15"/>
      <c r="B17" s="15">
        <v>0</v>
      </c>
      <c r="C17" s="15">
        <f>+B17+(1/17.67/16)</f>
        <v>3.5370684776457268E-3</v>
      </c>
      <c r="D17" s="15">
        <f t="shared" ref="D17:Q17" si="2">+C17+(1/17.67/16)</f>
        <v>7.0741369552914535E-3</v>
      </c>
      <c r="E17" s="15">
        <f t="shared" si="2"/>
        <v>1.0611205432937181E-2</v>
      </c>
      <c r="F17" s="15">
        <f t="shared" si="2"/>
        <v>1.4148273910582907E-2</v>
      </c>
      <c r="G17" s="15">
        <f t="shared" si="2"/>
        <v>1.7685342388228633E-2</v>
      </c>
      <c r="H17" s="15">
        <f t="shared" si="2"/>
        <v>2.1222410865874359E-2</v>
      </c>
      <c r="I17" s="15">
        <f t="shared" si="2"/>
        <v>2.4759479343520085E-2</v>
      </c>
      <c r="J17" s="15">
        <f t="shared" si="2"/>
        <v>2.8296547821165811E-2</v>
      </c>
      <c r="K17" s="15">
        <f t="shared" si="2"/>
        <v>3.183361629881154E-2</v>
      </c>
      <c r="L17" s="15">
        <f t="shared" si="2"/>
        <v>3.5370684776457266E-2</v>
      </c>
      <c r="M17" s="15">
        <f t="shared" si="2"/>
        <v>3.8907753254102992E-2</v>
      </c>
      <c r="N17" s="15">
        <f t="shared" si="2"/>
        <v>4.2444821731748718E-2</v>
      </c>
      <c r="O17" s="15">
        <f t="shared" si="2"/>
        <v>4.5981890209394444E-2</v>
      </c>
      <c r="P17" s="15">
        <f t="shared" si="2"/>
        <v>4.951895868704017E-2</v>
      </c>
      <c r="Q17" s="15">
        <f t="shared" si="2"/>
        <v>5.3056027164685896E-2</v>
      </c>
    </row>
    <row r="19" spans="1:17" s="2" customFormat="1" ht="12.75" x14ac:dyDescent="0.25">
      <c r="B19" s="8" t="s">
        <v>11</v>
      </c>
      <c r="C19" s="8" t="s">
        <v>12</v>
      </c>
      <c r="D19" s="8" t="s">
        <v>13</v>
      </c>
      <c r="E19" s="8" t="s">
        <v>14</v>
      </c>
      <c r="F19" s="8" t="s">
        <v>15</v>
      </c>
      <c r="G19" s="8" t="s">
        <v>16</v>
      </c>
    </row>
    <row r="20" spans="1:17" s="2" customFormat="1" ht="12.75" x14ac:dyDescent="0.25">
      <c r="B20" s="9" t="s">
        <v>17</v>
      </c>
      <c r="C20" s="9" t="s">
        <v>18</v>
      </c>
      <c r="D20" s="9">
        <v>2349.8530046143201</v>
      </c>
      <c r="E20" s="9">
        <v>564.30218147887797</v>
      </c>
      <c r="F20" s="9">
        <v>-671.27449988971398</v>
      </c>
      <c r="G20" s="16">
        <v>2349.8530046143201</v>
      </c>
    </row>
    <row r="21" spans="1:17" s="2" customFormat="1" ht="12.75" x14ac:dyDescent="0.25">
      <c r="B21" s="9" t="s">
        <v>19</v>
      </c>
      <c r="C21" s="9" t="s">
        <v>18</v>
      </c>
      <c r="D21" s="9">
        <v>-1229.61959548507</v>
      </c>
      <c r="E21" s="9">
        <v>1166.0895311762299</v>
      </c>
      <c r="F21" s="9">
        <v>-1229.61959548507</v>
      </c>
      <c r="G21" s="16">
        <v>7013.2928792897001</v>
      </c>
    </row>
    <row r="22" spans="1:17" s="2" customFormat="1" ht="12.75" x14ac:dyDescent="0.25">
      <c r="B22" s="9" t="s">
        <v>20</v>
      </c>
      <c r="C22" s="9" t="s">
        <v>18</v>
      </c>
      <c r="D22" s="9">
        <v>254.815226263146</v>
      </c>
      <c r="E22" s="9">
        <v>-110.219323091709</v>
      </c>
      <c r="F22" s="9">
        <v>-1998.55511780749</v>
      </c>
      <c r="G22" s="16">
        <v>3803.8766359589599</v>
      </c>
    </row>
    <row r="24" spans="1:17" x14ac:dyDescent="0.25">
      <c r="B24" s="4" t="s">
        <v>23</v>
      </c>
    </row>
    <row r="25" spans="1:17" x14ac:dyDescent="0.25">
      <c r="A25" s="11" t="s">
        <v>7</v>
      </c>
      <c r="B25" s="11">
        <v>69900</v>
      </c>
      <c r="C25" s="11">
        <v>78900</v>
      </c>
      <c r="D25" s="11">
        <v>6860</v>
      </c>
      <c r="E25" s="11">
        <v>-9300</v>
      </c>
      <c r="F25" s="11">
        <v>19700</v>
      </c>
      <c r="G25" s="11">
        <v>64000</v>
      </c>
      <c r="H25" s="11">
        <v>63800</v>
      </c>
      <c r="I25" s="11">
        <v>19600</v>
      </c>
      <c r="J25" s="11">
        <v>-9190</v>
      </c>
      <c r="K25" s="11">
        <v>6770</v>
      </c>
      <c r="L25" s="11">
        <v>78800</v>
      </c>
      <c r="M25" s="11">
        <v>69900</v>
      </c>
      <c r="N25" s="11">
        <v>255000</v>
      </c>
      <c r="O25" s="11">
        <v>203000</v>
      </c>
      <c r="P25" s="11">
        <v>203000</v>
      </c>
      <c r="Q25" s="11">
        <v>254000</v>
      </c>
    </row>
    <row r="26" spans="1:17" x14ac:dyDescent="0.25">
      <c r="A26" s="11" t="s">
        <v>22</v>
      </c>
      <c r="B26" s="11">
        <v>11400</v>
      </c>
      <c r="C26" s="11">
        <v>-29200</v>
      </c>
      <c r="D26" s="11">
        <v>1900</v>
      </c>
      <c r="E26" s="11">
        <v>2500</v>
      </c>
      <c r="F26" s="11">
        <v>-19500</v>
      </c>
      <c r="G26" s="11">
        <v>-40500</v>
      </c>
      <c r="H26" s="11">
        <v>-40500</v>
      </c>
      <c r="I26" s="11">
        <v>-19400</v>
      </c>
      <c r="J26" s="11">
        <v>2420</v>
      </c>
      <c r="K26" s="11">
        <v>1830</v>
      </c>
      <c r="L26" s="11">
        <v>-29000</v>
      </c>
      <c r="M26" s="11">
        <v>11200</v>
      </c>
      <c r="N26" s="11">
        <v>34100</v>
      </c>
      <c r="O26" s="11">
        <v>14000</v>
      </c>
      <c r="P26" s="11">
        <v>13800</v>
      </c>
      <c r="Q26" s="11">
        <v>34100</v>
      </c>
    </row>
    <row r="27" spans="1:17" x14ac:dyDescent="0.25">
      <c r="A27" s="11" t="s">
        <v>9</v>
      </c>
      <c r="B27" s="11">
        <v>151000</v>
      </c>
      <c r="C27" s="11">
        <v>46300</v>
      </c>
      <c r="D27" s="11">
        <v>95200</v>
      </c>
      <c r="E27" s="11">
        <v>85100</v>
      </c>
      <c r="F27" s="11">
        <v>-8620</v>
      </c>
      <c r="G27" s="11">
        <v>83400</v>
      </c>
      <c r="H27" s="11">
        <v>-83000</v>
      </c>
      <c r="I27" s="11">
        <v>8450</v>
      </c>
      <c r="J27" s="11">
        <v>-84800</v>
      </c>
      <c r="K27" s="11">
        <v>-94900</v>
      </c>
      <c r="L27" s="11">
        <v>-46200</v>
      </c>
      <c r="M27" s="11">
        <v>-151000</v>
      </c>
      <c r="N27" s="11">
        <v>-89000</v>
      </c>
      <c r="O27" s="11">
        <v>12100</v>
      </c>
      <c r="P27" s="11">
        <v>-11700</v>
      </c>
      <c r="Q27" s="11">
        <v>88700</v>
      </c>
    </row>
    <row r="28" spans="1:17" x14ac:dyDescent="0.25">
      <c r="A28" s="15"/>
      <c r="B28" s="15">
        <v>0</v>
      </c>
      <c r="C28" s="15">
        <f>+B28+(1/16.07/16)</f>
        <v>3.8892345986309895E-3</v>
      </c>
      <c r="D28" s="15">
        <f t="shared" ref="D28:Q28" si="3">+C28+(1/16.07/16)</f>
        <v>7.778469197261979E-3</v>
      </c>
      <c r="E28" s="15">
        <f t="shared" si="3"/>
        <v>1.1667703795892968E-2</v>
      </c>
      <c r="F28" s="15">
        <f t="shared" si="3"/>
        <v>1.5556938394523958E-2</v>
      </c>
      <c r="G28" s="15">
        <f t="shared" si="3"/>
        <v>1.9446172993154948E-2</v>
      </c>
      <c r="H28" s="15">
        <f t="shared" si="3"/>
        <v>2.3335407591785939E-2</v>
      </c>
      <c r="I28" s="15">
        <f t="shared" si="3"/>
        <v>2.7224642190416929E-2</v>
      </c>
      <c r="J28" s="15">
        <f t="shared" si="3"/>
        <v>3.1113876789047919E-2</v>
      </c>
      <c r="K28" s="15">
        <f t="shared" si="3"/>
        <v>3.5003111387678906E-2</v>
      </c>
      <c r="L28" s="15">
        <f t="shared" si="3"/>
        <v>3.8892345986309897E-2</v>
      </c>
      <c r="M28" s="15">
        <f t="shared" si="3"/>
        <v>4.2781580584940887E-2</v>
      </c>
      <c r="N28" s="15">
        <f t="shared" si="3"/>
        <v>4.6670815183571877E-2</v>
      </c>
      <c r="O28" s="15">
        <f t="shared" si="3"/>
        <v>5.0560049782202868E-2</v>
      </c>
      <c r="P28" s="15">
        <f t="shared" si="3"/>
        <v>5.4449284380833858E-2</v>
      </c>
      <c r="Q28" s="15">
        <f t="shared" si="3"/>
        <v>5.8338518979464848E-2</v>
      </c>
    </row>
    <row r="30" spans="1:17" s="2" customFormat="1" ht="12.75" x14ac:dyDescent="0.25">
      <c r="B30" s="8" t="s">
        <v>11</v>
      </c>
      <c r="C30" s="8" t="s">
        <v>12</v>
      </c>
      <c r="D30" s="8" t="s">
        <v>13</v>
      </c>
      <c r="E30" s="8" t="s">
        <v>14</v>
      </c>
      <c r="F30" s="8" t="s">
        <v>15</v>
      </c>
      <c r="G30" s="8" t="s">
        <v>16</v>
      </c>
    </row>
    <row r="31" spans="1:17" s="2" customFormat="1" ht="12.75" x14ac:dyDescent="0.25">
      <c r="B31" s="9" t="s">
        <v>17</v>
      </c>
      <c r="C31" s="9" t="s">
        <v>18</v>
      </c>
      <c r="D31" s="9">
        <v>1096.4374070108599</v>
      </c>
      <c r="E31" s="9">
        <v>-131.17907131412099</v>
      </c>
      <c r="F31" s="9">
        <v>-4243.9415230553104</v>
      </c>
      <c r="G31" s="16">
        <v>3357.5579744776701</v>
      </c>
    </row>
    <row r="32" spans="1:17" s="2" customFormat="1" ht="12.75" x14ac:dyDescent="0.25">
      <c r="B32" s="9" t="s">
        <v>19</v>
      </c>
      <c r="C32" s="9" t="s">
        <v>18</v>
      </c>
      <c r="D32" s="9">
        <v>-439.739262695977</v>
      </c>
      <c r="E32" s="9">
        <v>1422.22742249916</v>
      </c>
      <c r="F32" s="9">
        <v>-439.739262695977</v>
      </c>
      <c r="G32" s="16">
        <v>4074.2193764894701</v>
      </c>
    </row>
    <row r="33" spans="1:17" s="2" customFormat="1" ht="12.75" x14ac:dyDescent="0.25">
      <c r="B33" s="9" t="s">
        <v>20</v>
      </c>
      <c r="C33" s="9" t="s">
        <v>18</v>
      </c>
      <c r="D33" s="9">
        <v>1333.94504104264</v>
      </c>
      <c r="E33" s="9">
        <v>-728.93043581381801</v>
      </c>
      <c r="F33" s="9">
        <v>-5379.3090456722002</v>
      </c>
      <c r="G33" s="16">
        <v>2611.4630284909799</v>
      </c>
    </row>
    <row r="35" spans="1:17" x14ac:dyDescent="0.25">
      <c r="B35" s="4" t="s">
        <v>24</v>
      </c>
    </row>
    <row r="36" spans="1:17" x14ac:dyDescent="0.25">
      <c r="A36" s="11" t="s">
        <v>7</v>
      </c>
      <c r="B36" s="11">
        <v>53400</v>
      </c>
      <c r="C36" s="11">
        <v>59600</v>
      </c>
      <c r="D36" s="11">
        <v>5460</v>
      </c>
      <c r="E36" s="11">
        <v>-7320</v>
      </c>
      <c r="F36" s="11">
        <v>14700</v>
      </c>
      <c r="G36" s="11">
        <v>48300</v>
      </c>
      <c r="H36" s="11">
        <v>48200</v>
      </c>
      <c r="I36" s="11">
        <v>14600</v>
      </c>
      <c r="J36" s="11">
        <v>-7230</v>
      </c>
      <c r="K36" s="11">
        <v>5390</v>
      </c>
      <c r="L36" s="11">
        <v>59500</v>
      </c>
      <c r="M36" s="11">
        <v>53400</v>
      </c>
      <c r="N36" s="11">
        <v>194000</v>
      </c>
      <c r="O36" s="11">
        <v>155000</v>
      </c>
      <c r="P36" s="11">
        <v>155000</v>
      </c>
      <c r="Q36" s="11">
        <v>193000</v>
      </c>
    </row>
    <row r="37" spans="1:17" x14ac:dyDescent="0.25">
      <c r="A37" s="11" t="s">
        <v>8</v>
      </c>
      <c r="B37" s="11">
        <v>8860</v>
      </c>
      <c r="C37" s="11">
        <v>-22000</v>
      </c>
      <c r="D37" s="11">
        <v>1620</v>
      </c>
      <c r="E37" s="11">
        <v>2080</v>
      </c>
      <c r="F37" s="11">
        <v>-14600</v>
      </c>
      <c r="G37" s="11">
        <v>-30600</v>
      </c>
      <c r="H37" s="11">
        <v>-30600</v>
      </c>
      <c r="I37" s="11">
        <v>-14500</v>
      </c>
      <c r="J37" s="11">
        <v>2020</v>
      </c>
      <c r="K37" s="11">
        <v>1570</v>
      </c>
      <c r="L37" s="11">
        <v>-21900</v>
      </c>
      <c r="M37" s="11">
        <v>8690</v>
      </c>
      <c r="N37" s="11">
        <v>26100</v>
      </c>
      <c r="O37" s="11">
        <v>10800</v>
      </c>
      <c r="P37" s="11">
        <v>10700</v>
      </c>
      <c r="Q37" s="11">
        <v>26000</v>
      </c>
    </row>
    <row r="38" spans="1:17" x14ac:dyDescent="0.25">
      <c r="A38" s="11" t="s">
        <v>9</v>
      </c>
      <c r="B38" s="11">
        <v>115000</v>
      </c>
      <c r="C38" s="11">
        <v>35400</v>
      </c>
      <c r="D38" s="11">
        <v>72500</v>
      </c>
      <c r="E38" s="11">
        <v>64900</v>
      </c>
      <c r="F38" s="11">
        <v>-6280</v>
      </c>
      <c r="G38" s="11">
        <v>63000</v>
      </c>
      <c r="H38" s="11">
        <v>-62800</v>
      </c>
      <c r="I38" s="11">
        <v>6160</v>
      </c>
      <c r="J38" s="11">
        <v>-64600</v>
      </c>
      <c r="K38" s="11">
        <v>-72300</v>
      </c>
      <c r="L38" s="11">
        <v>-35300</v>
      </c>
      <c r="M38" s="11">
        <v>-115000</v>
      </c>
      <c r="N38" s="11">
        <v>-68700</v>
      </c>
      <c r="O38" s="11">
        <v>9480</v>
      </c>
      <c r="P38" s="11">
        <v>-9130</v>
      </c>
      <c r="Q38" s="11">
        <v>67600</v>
      </c>
    </row>
    <row r="39" spans="1:17" x14ac:dyDescent="0.25">
      <c r="A39" s="15"/>
      <c r="B39" s="15">
        <v>0</v>
      </c>
      <c r="C39" s="15">
        <f>+B39+(1/14/16)</f>
        <v>4.464285714285714E-3</v>
      </c>
      <c r="D39" s="15">
        <f t="shared" ref="D39:Q39" si="4">+C39+(1/14/16)</f>
        <v>8.9285714285714281E-3</v>
      </c>
      <c r="E39" s="15">
        <f t="shared" si="4"/>
        <v>1.3392857142857142E-2</v>
      </c>
      <c r="F39" s="15">
        <f t="shared" si="4"/>
        <v>1.7857142857142856E-2</v>
      </c>
      <c r="G39" s="15">
        <f t="shared" si="4"/>
        <v>2.2321428571428568E-2</v>
      </c>
      <c r="H39" s="15">
        <f t="shared" si="4"/>
        <v>2.6785714285714281E-2</v>
      </c>
      <c r="I39" s="15">
        <f t="shared" si="4"/>
        <v>3.1249999999999993E-2</v>
      </c>
      <c r="J39" s="15">
        <f t="shared" si="4"/>
        <v>3.5714285714285705E-2</v>
      </c>
      <c r="K39" s="15">
        <f t="shared" si="4"/>
        <v>4.0178571428571418E-2</v>
      </c>
      <c r="L39" s="15">
        <f t="shared" si="4"/>
        <v>4.464285714285713E-2</v>
      </c>
      <c r="M39" s="15">
        <f t="shared" si="4"/>
        <v>4.9107142857142842E-2</v>
      </c>
      <c r="N39" s="15">
        <f t="shared" si="4"/>
        <v>5.3571428571428555E-2</v>
      </c>
      <c r="O39" s="15">
        <f t="shared" si="4"/>
        <v>5.8035714285714267E-2</v>
      </c>
      <c r="P39" s="15">
        <f t="shared" si="4"/>
        <v>6.2499999999999979E-2</v>
      </c>
      <c r="Q39" s="15">
        <f t="shared" si="4"/>
        <v>6.6964285714285698E-2</v>
      </c>
    </row>
    <row r="41" spans="1:17" s="2" customFormat="1" ht="12.75" x14ac:dyDescent="0.25">
      <c r="B41" s="8" t="s">
        <v>11</v>
      </c>
      <c r="C41" s="8" t="s">
        <v>12</v>
      </c>
      <c r="D41" s="8" t="s">
        <v>13</v>
      </c>
      <c r="E41" s="8" t="s">
        <v>14</v>
      </c>
      <c r="F41" s="8" t="s">
        <v>15</v>
      </c>
      <c r="G41" s="8" t="s">
        <v>16</v>
      </c>
    </row>
    <row r="42" spans="1:17" s="2" customFormat="1" ht="12.75" x14ac:dyDescent="0.25">
      <c r="B42" s="9" t="s">
        <v>17</v>
      </c>
      <c r="C42" s="9" t="s">
        <v>18</v>
      </c>
      <c r="D42" s="9">
        <v>1817.7751864570901</v>
      </c>
      <c r="E42" s="9">
        <v>1107.6039411330801</v>
      </c>
      <c r="F42" s="9">
        <v>-529.60322261209899</v>
      </c>
      <c r="G42" s="16">
        <v>2733.2960216923202</v>
      </c>
    </row>
    <row r="43" spans="1:17" s="2" customFormat="1" ht="12.75" x14ac:dyDescent="0.25">
      <c r="B43" s="9" t="s">
        <v>19</v>
      </c>
      <c r="C43" s="9" t="s">
        <v>18</v>
      </c>
      <c r="D43" s="9">
        <v>3601.8038167424402</v>
      </c>
      <c r="E43" s="9">
        <v>1582.9473270440201</v>
      </c>
      <c r="F43" s="9">
        <v>-924.17330787730702</v>
      </c>
      <c r="G43" s="16">
        <v>4043.9951749608599</v>
      </c>
    </row>
    <row r="44" spans="1:17" s="2" customFormat="1" ht="12.75" x14ac:dyDescent="0.25">
      <c r="B44" s="9" t="s">
        <v>20</v>
      </c>
      <c r="C44" s="9" t="s">
        <v>18</v>
      </c>
      <c r="D44" s="9">
        <v>512.16005479397199</v>
      </c>
      <c r="E44" s="9">
        <v>-407.63566565512099</v>
      </c>
      <c r="F44" s="9">
        <v>-1752.73724669904</v>
      </c>
      <c r="G44" s="16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Freq All</vt:lpstr>
      <vt:lpstr>Fluids</vt:lpstr>
      <vt:lpstr>Defleksi All K</vt:lpstr>
      <vt:lpstr>0.5K1+Fluid</vt:lpstr>
      <vt:lpstr>K-fix+Fluid</vt:lpstr>
      <vt:lpstr>Perbandingan 3</vt:lpstr>
      <vt:lpstr>K1+Fluid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dcterms:created xsi:type="dcterms:W3CDTF">2018-10-12T10:52:53Z</dcterms:created>
  <dcterms:modified xsi:type="dcterms:W3CDTF">2018-11-06T12:14:29Z</dcterms:modified>
</cp:coreProperties>
</file>